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jrivera\Escritorio\BRAULIO DOCUMENTOS\CONACYT BRAULIO\EVALUACIÓN\MIR\MIR 2019\Reporte 2° trim 2019\"/>
    </mc:Choice>
  </mc:AlternateContent>
  <bookViews>
    <workbookView xWindow="0" yWindow="0" windowWidth="19200" windowHeight="10860"/>
  </bookViews>
  <sheets>
    <sheet name="2T" sheetId="1" r:id="rId1"/>
    <sheet name="Desempeño 1° y 2° Trimestre" sheetId="3" r:id="rId2"/>
    <sheet name="Semaforizacion" sheetId="2" r:id="rId3"/>
  </sheets>
  <definedNames>
    <definedName name="_xlnm._FilterDatabase" localSheetId="0" hidden="1">'2T'!$B$11:$L$37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3" l="1"/>
  <c r="J21" i="3"/>
  <c r="I9" i="3"/>
  <c r="I10" i="3"/>
  <c r="I11" i="3"/>
  <c r="I12" i="3"/>
  <c r="I13" i="3"/>
  <c r="I8" i="3"/>
  <c r="G9" i="3"/>
  <c r="G11" i="3"/>
  <c r="G12" i="3"/>
  <c r="G13" i="3"/>
  <c r="G8" i="3"/>
  <c r="D13" i="3"/>
  <c r="D10" i="3"/>
  <c r="D9" i="3"/>
  <c r="S15" i="3" l="1"/>
  <c r="Q15" i="3"/>
  <c r="N15" i="3"/>
  <c r="S9" i="3"/>
  <c r="S10" i="3"/>
  <c r="S11" i="3"/>
  <c r="S12" i="3"/>
  <c r="S13" i="3"/>
  <c r="S14" i="3"/>
  <c r="S8" i="3"/>
  <c r="K37" i="1" l="1"/>
  <c r="J35" i="1"/>
  <c r="K35" i="1" s="1"/>
  <c r="J28" i="1"/>
  <c r="K28" i="1" s="1"/>
  <c r="K27" i="1"/>
  <c r="K26" i="1"/>
  <c r="J25" i="1"/>
  <c r="K25" i="1" s="1"/>
  <c r="J24" i="1"/>
  <c r="K24" i="1" s="1"/>
  <c r="J23" i="1"/>
  <c r="K23" i="1" s="1"/>
  <c r="J17" i="1"/>
  <c r="K17" i="1" s="1"/>
  <c r="J16" i="1"/>
  <c r="K16" i="1" s="1"/>
  <c r="J15" i="1"/>
  <c r="K15" i="1" s="1"/>
  <c r="J14" i="1"/>
  <c r="K14" i="1" s="1"/>
  <c r="J13" i="1"/>
  <c r="K13" i="1" s="1"/>
  <c r="J34" i="1"/>
  <c r="J18" i="1" l="1"/>
  <c r="J19" i="1"/>
  <c r="J21" i="1"/>
  <c r="J22" i="1"/>
  <c r="J29" i="1"/>
  <c r="J30" i="1"/>
  <c r="J31" i="1"/>
  <c r="J32" i="1"/>
  <c r="J33" i="1"/>
  <c r="J36" i="1"/>
  <c r="J12" i="1"/>
  <c r="K18" i="1" l="1"/>
  <c r="K12" i="1"/>
  <c r="K19" i="1" l="1"/>
  <c r="K20" i="1"/>
  <c r="K21" i="1"/>
  <c r="K22" i="1"/>
  <c r="K30" i="1"/>
  <c r="K31" i="1"/>
  <c r="K32" i="1"/>
  <c r="K33" i="1"/>
  <c r="K34" i="1"/>
  <c r="K36" i="1"/>
  <c r="K29" i="1" l="1"/>
  <c r="J42" i="1" s="1"/>
  <c r="J44" i="1" l="1"/>
  <c r="J43" i="1"/>
</calcChain>
</file>

<file path=xl/comments1.xml><?xml version="1.0" encoding="utf-8"?>
<comments xmlns="http://schemas.openxmlformats.org/spreadsheetml/2006/main">
  <authors>
    <author>Michelle Delarrue Martinez</author>
  </authors>
  <commentList>
    <comment ref="L20" authorId="0" shapeId="0">
      <text>
        <r>
          <rPr>
            <b/>
            <sz val="9"/>
            <color indexed="81"/>
            <rFont val="Tahoma"/>
            <charset val="1"/>
          </rPr>
          <t>Michelle Delarrue Martinez:</t>
        </r>
        <r>
          <rPr>
            <sz val="9"/>
            <color indexed="81"/>
            <rFont val="Tahoma"/>
            <charset val="1"/>
          </rPr>
          <t xml:space="preserve">
Solo se modifico la Causa
</t>
        </r>
      </text>
    </comment>
    <comment ref="L22" authorId="0" shapeId="0">
      <text>
        <r>
          <rPr>
            <b/>
            <sz val="9"/>
            <color indexed="81"/>
            <rFont val="Tahoma"/>
            <family val="2"/>
          </rPr>
          <t>Michelle Delarrue Martinez:</t>
        </r>
        <r>
          <rPr>
            <sz val="9"/>
            <color indexed="81"/>
            <rFont val="Tahoma"/>
            <family val="2"/>
          </rPr>
          <t xml:space="preserve">
Se agrego un parrafo en la Causa
</t>
        </r>
      </text>
    </comment>
    <comment ref="L34" authorId="0" shapeId="0">
      <text>
        <r>
          <rPr>
            <b/>
            <sz val="9"/>
            <color indexed="81"/>
            <rFont val="Tahoma"/>
            <family val="2"/>
          </rPr>
          <t>Michelle Delarrue Martinez:</t>
        </r>
        <r>
          <rPr>
            <sz val="9"/>
            <color indexed="81"/>
            <rFont val="Tahoma"/>
            <family val="2"/>
          </rPr>
          <t xml:space="preserve">
Solo se agregaron parrafos en la causa y el efecto.
</t>
        </r>
      </text>
    </comment>
  </commentList>
</comments>
</file>

<file path=xl/sharedStrings.xml><?xml version="1.0" encoding="utf-8"?>
<sst xmlns="http://schemas.openxmlformats.org/spreadsheetml/2006/main" count="147" uniqueCount="97">
  <si>
    <t xml:space="preserve">Causas, riesgos y acciones específicas a seguir para su regularización
</t>
  </si>
  <si>
    <t>METAS</t>
  </si>
  <si>
    <t>Nombre del Indicador</t>
  </si>
  <si>
    <t>AVANCE DE INDICADORES POR PROGRAMA PRESUPUESTARIO</t>
  </si>
  <si>
    <t>Meta programada</t>
  </si>
  <si>
    <t>Porcentaje del presupuesto ejercido en la operación del programa</t>
  </si>
  <si>
    <t>Porcentaje de Informes técnicos enviados a dictaminar respecto de los recibidos</t>
  </si>
  <si>
    <t>Programa Presupuestario</t>
  </si>
  <si>
    <t>Porcentaje de convocatorias publicadas</t>
  </si>
  <si>
    <t>F002</t>
  </si>
  <si>
    <t>S192</t>
  </si>
  <si>
    <t>Numerador programado</t>
  </si>
  <si>
    <t>Denominador programado</t>
  </si>
  <si>
    <t xml:space="preserve">S190 </t>
  </si>
  <si>
    <t xml:space="preserve">S191  </t>
  </si>
  <si>
    <t xml:space="preserve">S278 </t>
  </si>
  <si>
    <t>Semaforización</t>
  </si>
  <si>
    <t>Semáforo</t>
  </si>
  <si>
    <t>Porcentaje de cumplimiento de la meta programada</t>
  </si>
  <si>
    <t>Parámetro de Semaforización</t>
  </si>
  <si>
    <t>Indicadores</t>
  </si>
  <si>
    <r>
      <rPr>
        <b/>
        <sz val="11"/>
        <color theme="1"/>
        <rFont val="Calibri"/>
        <family val="2"/>
        <scheme val="minor"/>
      </rPr>
      <t xml:space="preserve">Fuente: </t>
    </r>
    <r>
      <rPr>
        <i/>
        <sz val="11"/>
        <color theme="1"/>
        <rFont val="Calibri"/>
        <family val="2"/>
        <scheme val="minor"/>
      </rPr>
      <t xml:space="preserve">Guía para el Diseño de Indicadores Estratégicos - SHCP (pp. 27-30)
</t>
    </r>
    <r>
      <rPr>
        <b/>
        <sz val="11"/>
        <color theme="1"/>
        <rFont val="Calibri"/>
        <family val="2"/>
        <scheme val="minor"/>
      </rPr>
      <t xml:space="preserve">
Parámetros de semaforización
</t>
    </r>
    <r>
      <rPr>
        <sz val="11"/>
        <color theme="1"/>
        <rFont val="Calibri"/>
        <family val="2"/>
        <scheme val="minor"/>
      </rPr>
      <t>Para poder dar seguimiento, realizar la evaluación adecuada y contar con elementos para la toma de decisiones, deberán establecerse los parámetros de semaforización que identifiquen si el cumplimiento del indicador fue el adecuado o esperado.
Mediante los parámetros de semaforización se indica cuando el comportamiento del indicador es:
• Aceptable (verde): el valor alcanzado del indicador se encuentra en un rango por encima o por debajo de la meta programada, pero se mantiene dentro del rango establecido. 
• Con riesgo (amarillo): el valor alcanzado del indicador es mayor o menor que la meta programada, pero se mantiene dentro del rango establecido. 
• Crítico (rojo): el valor alcanzado del indicador está muy por debajo de la meta programada o supera tanto la meta programada que se puede considerar como una falla de planeación (es decir la meta no fue bien establecida); de conformidad con los rangos establecidos.
El registro del valor de los p</t>
    </r>
    <r>
      <rPr>
        <b/>
        <sz val="11"/>
        <color theme="1"/>
        <rFont val="Calibri"/>
        <family val="2"/>
        <scheme val="minor"/>
      </rPr>
      <t>arámetros de semaforización debe ser expresado en términos del rango que se espera alcanzar respecto de la meta programada</t>
    </r>
    <r>
      <rPr>
        <sz val="11"/>
        <color theme="1"/>
        <rFont val="Calibri"/>
        <family val="2"/>
        <scheme val="minor"/>
      </rPr>
      <t xml:space="preserve">.
Por ejemplo:
</t>
    </r>
  </si>
  <si>
    <t>Porcentaje de cumplimiento del indicador es superior al umbral  amarillo-rojo (+- 25%)</t>
  </si>
  <si>
    <t>Porcentaje de cumplimiento del indicador entre el umbral verde-amarillo (+- 15%) y el umbral amarillo-rojo (+-25%)</t>
  </si>
  <si>
    <t>Porcentaje de cumplimiento del indicador inferior al umbral  verde-amarillo (+- 15%)</t>
  </si>
  <si>
    <t>COMITÉ DE CONTROL
 Y DESEMPEÑO INSTITUCIONAL
2a SESIÓN ORDINARIA 2018</t>
  </si>
  <si>
    <t>Numerador alcanzado</t>
  </si>
  <si>
    <t>Denominador alcanzado</t>
  </si>
  <si>
    <t>Meta alcanzada</t>
  </si>
  <si>
    <t>Tasa de variación de becas para la Consolidación de Doctores vigentes.</t>
  </si>
  <si>
    <t>Porcentaje de Nuevas Becas de Posgrado otorgadas.</t>
  </si>
  <si>
    <t>Tasa de variación de becas de posgrado vigentes.</t>
  </si>
  <si>
    <t>Porcentaje de solicitudes para becas de posgrado dictaminadas en los tiempos señalados en las convocatorias.</t>
  </si>
  <si>
    <t>Porcentaje de estímulos económicos de la modalidad Investigador Nacional Nivel II con respecto al total de miembros del SNI entregados</t>
  </si>
  <si>
    <t>Porcentaje de estímulos económicos de la modalidad Candidato a Investigador Nacional con respecto al total de miembros del SNI entregados</t>
  </si>
  <si>
    <t>Porcentaje de estímulos económicos de la modalidad Investigador Nacional Nivel III con respecto al total de miembros del SNI entregados</t>
  </si>
  <si>
    <t>Porcentaje de estímulos económicos de la modalidad Investigador Nacional Nivel I con respecto al total de miembros del SNI entregados</t>
  </si>
  <si>
    <t>Porcentaje de informes técnicos de proyectos enviados a evaluar</t>
  </si>
  <si>
    <t>Etiquetas de fila</t>
  </si>
  <si>
    <t>Total general</t>
  </si>
  <si>
    <t>Verde</t>
  </si>
  <si>
    <t>Amarillo</t>
  </si>
  <si>
    <t>Rojo</t>
  </si>
  <si>
    <t xml:space="preserve">Porcentaje de recursos ministrados  </t>
  </si>
  <si>
    <t>Causa: Los recursos de los Fondos son multianuales, esto implica que se tengan recursos comprometidos que vienen de ejercicios anteriores para los s año subsiguientes y solo una parte de estos recursos se ejercerán en el año en curso. El programa CONRICYT no ha iniciado actividades, lo cual implica un menor ejercicio de recursos. En el primer semestre del 2018 se le ministraron 184.85 mdp. En el FOINS se cuenta con menos recursos que el año anterior y este año disminuyo la aportación al mismo.  Hay una disminución en el saldo bancario al 31 de diciembre de 2018 en el FONCICYT. La meta se estableció considerando un monto similar al del año anterior, lo cual no ocurrió.
Efecto: Para la estimación de la meta en un inicio 
se consideró el saldo bancario de los Fideicomisos al 31 de diciembre de 2018 y el presupuesto del Programa F002 en 2019, sin embargo, ya se tenían un monto comprometido en los Fideicomisos que se había aprobado en años anteriores y que se ministra anualmente, razón por la cual representa un monto tan elevado en comparación con el ejercido.
Otros Motivos: Por otro lado, el monto ministrado (numerador) varía en relación al reportado en el primer trimestre debido que este último se realizó con una proyección basada en información histórica. Con las observaciones detectadas se realizará un ajuste en las metas propuestas en un inicio.</t>
  </si>
  <si>
    <t xml:space="preserve">Causa: A pesar de que la totalidad de las solicitudes para becas de posgrado fueron dictaminadas en los tiempos señalados por las convocatorias, el número de solicitudes recibidas fue superior a lo planeado. Sin embargo, el número de solicitudes viables recibidas fue menor al planeado
Efecto: Se seguirá cumpliendo en tiempo forma con los tiempos señalados en las convocatorias para dictaminar las solicitudes. </t>
  </si>
  <si>
    <t>Causa: Por motivos de reestructuración y reorientación del Programa Nacional de Posgrados de Calidad (PNPC), la Convocatoria de "Programas de Renovación de vigencias 2019", no fue publicada.
Efecto: Se espera que en el transcurso del siguiente semestre, se proceda a la publicación de la Convocatoria faltante.</t>
  </si>
  <si>
    <t>Causa: Es importante mencionar que el programa opera por demanda. En este contexto, el número de "solicitudes viables de becas nuevas de posgrado", recibidas a la fecha de corte (30 de junio), fue menor al esperado. Sin embargo, el porcentaje de asignación de becas nuevas (dado la cantidad de solicitud viables de becas nuevas de posgrado) fue de conformidad lo planeado. 
Efecto: El proceso de asignación de becas nuevas sigue siendo eficiente</t>
  </si>
  <si>
    <t xml:space="preserve">Causa: El Pp. S190 sufrió una reducción de presupuesto; asimismo, el número de becas nuevas asignadas al corte del 30 junio, es menor al planeado debido a la recepción de menor cantidad de solicitudes viables de becas de posgrado.
Efecto: Las causas, enlistadas anteriormente, impactaron negativamente en el indicador. </t>
  </si>
  <si>
    <t>Causa: La variación de becas vigentes para la Consolidación de Doctores ha sido conforme lo planificado a principio de año.
Efecto: El curso de la variación de becas vigentes para la Consolidación de Doctores seguirá conforme lo planificado.</t>
  </si>
  <si>
    <t xml:space="preserve">Causa: La diferencia radica en aquellas personas que no cumplieron con los requisitos reglamentarios para ser acreedores a un estímulo económico 
Efecto: Se entregaron a tiempo todos los estímulos que debieron entregarse por lo que el único efecto es que se utilizo menos presupuesto en este trimestre, se espera que durante el segundo trimestre este efecto se compense con quienes regularicen una situación de pago. </t>
  </si>
  <si>
    <t xml:space="preserve">Causa: La diferencia radica en aquellas personas que no cumplieron con los requisitos reglamentarios para ser acreedores a un estímulo económico
Efecto: Se entregaron a tiempo todos los estímulos que debieron entregarse por lo que el único efecto es que se utilizo menos presupuesto en este trimestre, se espera que durante el segundo trimestre este efecto se compense con quienes regularicen una situación de pago. </t>
  </si>
  <si>
    <t xml:space="preserve">Causa: La diferencia radica en aquellas personas que no cumplieron con los requisitos reglamentarios para ser acreedores a un estímulo económico 
Efecto: Se entregaron a tiempo todos los estímulos que debieron entregarse por lo que el unico efecto es que se utilizo menos presupuesto en este trimestre, se espera que durante el segundo trimestre este efecto se compense con quienes regularicen una situacion de pago. </t>
  </si>
  <si>
    <t>Causa: La diferencia radica en aquellas personas que no cumplieron con los requisitos reglamentarios para ser acreedores a un estímulo económico
Efecto: Se entregaron a tiempo todos los estímulos que debieron entregarse por lo que el único efecto es que se utilizo menos presupuesto en este trimestre, se espera que durante el segundo trimestre este efecto se compense con quienes regularicen una situación de pago.</t>
  </si>
  <si>
    <t xml:space="preserve">Causa: La diferencia radica en aquellas personas que no cumplieron con los requisitos reglamentarios para ser acreedores a un estímulo económico
Efecto: Se entregaron a tiempo todos los estímulos que debieron entregarse por lo que el unico efecto es que se utilizo menos presupuesto en este trimestre, se espera que durante el segundo trimestre este efecto se compense con quienes regularicen una situacion de pago. </t>
  </si>
  <si>
    <t>Causa: El número de informes técnicos recibidos para el segundo trimestre (446) fue menor de la meta ajustada (538). Entre las razones de estas cifras se encuentran las siguientes: existen proyectos cuya primera ministración no ocurrió durante el primer trimestre de 2019 por la ausencia de poderes para ministrar por el cambio administrativo.  Además, distintos proyectos solicitaron prórrogas para la presentación de sus informes técnicos de etapa o finales. En consecuencia, el número de informes enviados a dictaminar (483) disminuyó conforme a lo ajustado (554). Sobre al porqué la meta del indicador rebasa el 100%, se presentó un número de informes técnicos recibidos durante las últimas semanas del año 2018. Por lo tanto, el envío de estos informes para su dictamen sucedió durante el año 2019, superando los recibidos durante este periodo.
Efecto: La meta alcanzada difiere de la meta ajustada</t>
  </si>
  <si>
    <t>Causa: La meta alcanzada está 2.5 puntos porcentuales por debajo de la meta planeada. en términos absolutos, no se recibieron 57 informes en su mayoría debido a la recalendarización de etapas por retrasos en las ministraciones. El numerador del indicador incluye 10  informes enviados a evaluar que se recibieron en el trimestre pasado.  
Efecto: La recalendarización de las etapas de los proyectos impide que el usuario cuente con los productos derivados del proyecto en el tiempo planeado.</t>
  </si>
  <si>
    <t>Porcentaje de convocatorias emitidas</t>
  </si>
  <si>
    <t xml:space="preserve">Causa: Reducción de recursos en el Programa F002 y en los Fondos, FOINS y FONCICYT. El FOINS recibió este año 196 millones de pesos (mdp), cantidad menor en comparación con los 550 mdp de 2018. El FONCICYT no recibió recursos este año, y el saldo del Fideicomiso fue 295.94 mdp, cantidad menor a los 549.84 mdp del año anterior. El presupuesto del Programa F002 para este año fue de 1,103.64 mdp, en comparación con los 1,589.00 de 2018. 
Efecto: La disminución de recursos disponibles disminuye la programación de convocatorias. Por otra parte, debido al cambio de administración se retrasó la formalización de instrumentos jurídicos y con ello se ralentizó la operación de los fideicomisos y del programa, afectando el primer semestre. 
Otros Motivos: Sin embargo, se estima que se pueda alcanzar la meta propuesta (20 convocatorias) al final del año. </t>
  </si>
  <si>
    <t>Porcentaje de apoyos otorgados respecto de lo solicitado</t>
  </si>
  <si>
    <t>Causa: Al primer semestre del 2019, se superó la meta estimada, la cual se estableció con información histórica del año anterior, al otorgarse un mayor número de apoyos del Programa F002, FOINS y FONCICYT.
Efecto:El valor de la meta programada se superó, debido al dinamismo en la cantidad de solicitudes presentadas al Programa, FOINS y FONCICYT. El CTA exhortó a los Secretarios Técnicos a establecer mecanismos que permitieran captar la mayor cantidad de solicitudes de parte de los posibles sujetos de apoyo, con la finalidad de atender una mayor población.
Otros Motivos: Con las observaciones detectadas se realizará un ajuste en las metas propuestas en un inicio.</t>
  </si>
  <si>
    <t>Porcentaje propuestas presentadas con evaluación</t>
  </si>
  <si>
    <t>Causa: Los Secretarios Técnicos gestionaron más apoyos en el primer semestre. El año anterior la mayor parte de las autorizaciones fueron en el segundo semestre. Este año se incrementó el apoyo para el Programa Equidad de Género, lo que redunda en el aumento de becas en el Programa F002, de igual forma existen convocatorias de carácter multianual por lo cual se otorgan apoyos de continuidad de años anteriores.
Efecto: Debido a que los apoyos de continuidad de becas se registran como solicitudes aprobadas, se incrementa el número reportado aun cuando son solicitudes de años anteriores con recursos del año fiscal actual.
Otros Morivos: Con las observaciones detectadas se realizará un ajuste en las metas propuestas en un inicio.</t>
  </si>
  <si>
    <t>P001</t>
  </si>
  <si>
    <t>Porcentaje de ASM reportados en SSAS respecto del total de ASM vigentes</t>
  </si>
  <si>
    <t xml:space="preserve">Causa: En atención al Mecanismo de Seguimiento a Aspectos Susceptibles de Mejoras (ASM), en abril de 2019, se registraron 6 nuevos ASM en el SSAS de CONEVAL, derivados de las evaluaciones de consistencia y resultados practicados a los Programas de CONACYT entre 2017 y 2018, como parte del Programa Anual de Evaluación.
 Estos ASM ya están siendo atendidos por los Programas responsables, y sus avances se reportarán puntualmente en los periodos establecidos (septiembre y marzo) en el Mecanismo arriba referido. 
Efecto: Se ha generado una estrategia interna en CONACYT, a efecto de monitorear el cumplimiento de los ASM en los plazos comprometidos. </t>
  </si>
  <si>
    <t>Porcentaje de actividades de monitoreo de ASM realizadas</t>
  </si>
  <si>
    <t xml:space="preserve">Causa: Para solventar los ASM comprometidos en el SSAS de CONEVAL, se ha implementado un sistema de reportes periódicos de avance, coordinado por la Dirección Adjunta de Planeación y Evaluación.
 En dichos reportes, los Programas deben informar sobre el porcentaje de avance en la atención de los ASM, así como adjuntar la evidencia que acredite este avance. Esto con el objetivo de que los ASM logren concluirse en los plazos comprometidos.
 En mayo de 2019, los Programas enviaron su primer reporte de avance a la Dirección Adjunta de Planeación y Evaluación, respecto de los 6 ASM registrados. Cabe señalar que se solicita un reporte por cada ASM, lo que da un total de 6 actividades de monitoreo.
Efecto: Este estretagia de seguimiento, además de ayudar a realizar los reportes periódicos en el SSAS de CONEVAL, permiten fortalcer el compromiso instituacional en la atención de los ASM. </t>
  </si>
  <si>
    <t>Porcentaje del seguimiento al desempeño a becarios de posgrado nacionales en tiempo.</t>
  </si>
  <si>
    <t>Causa: Se alcanzó la meta
Efecto: Se tiene seguimiento adecuado.</t>
  </si>
  <si>
    <t>s190</t>
  </si>
  <si>
    <t>S190</t>
  </si>
  <si>
    <t>Porcentaje de solicitudes para apoyos a la Consolidación de Doctores dictaminadas en los tiempos señalados en las convocatorias.</t>
  </si>
  <si>
    <t xml:space="preserve">Causa: No existe un universo de aspirantes determinados, pues la convocatoria no está condicionada a edad, género, momento de graduación, etc. Por eso, aunque la estimación de solicitudes esperadas se realizó con base en el histórico, el número de solicitudes efectivamente recibidas fue superior al planeado. Sin embargo, esta Unidad Administrativa ha continuado con los esfuerzos necesarios para cumplir al 100 por ciento su obligación de dictaminar las solicitudes para apoyos a la Consolidación de Doctores en los tiempos señalados por la Convocatoria.
Efecto: Esta Unidad Administrativa continuará cumpliendo en tiempo y forma con sus obligaciones. </t>
  </si>
  <si>
    <t>Tasa de variación de Programas de Posgrado registrados en el Programa Nacional de Posgrados de Calidad (PNPC)</t>
  </si>
  <si>
    <t>Causa: Durante el primer trimestre, se evaluaron 298 programas en la Convocatoria de Nuevo Ingreso, Reingreso y cambio de nivel. Sin embargo, a la fecha de corte, el Consejo Nacional de Posgrado (CNP), máximo órgano decisor y en el que participa la Secretaria de Educación Pública; no se ha reunido para la formalización de resultados. Lo anterior, explica el resultado en el Padrón de Programas de Posgrado del PNPC.
Efecto: El crecimiento planeado de PNPC se verá reflejado durante el segundo semestre del 2019, una vez que sesione el CNP.</t>
  </si>
  <si>
    <t>Tasa de variación de exbecarios del CONACYT que acreditan el cumplimiento del objeto de la beca mediante la obtención del documento de liberación del apoyo.</t>
  </si>
  <si>
    <t xml:space="preserve">Causa: La planeación referida al número de exbecarios que acreditan el cumplimiento del objeto de la beca mediante la obtención de la carta de reconocimiento fue realizada con base en el comportamiento histórico de los exbecarios. Sin embargo, este semestre, gracias al comportamiento más proactivo de los operadores del Pp. S190, el número de exbecarios del Conacyt que acreditaron el cumplimiento del objeto de la beca mediante la obtención de la carta de reconocimiento fue mayor al observado anteriormente. 
Efecto: Considerando la proactividad de los operadores del programa, se modificará la meta esperada para fin de año. </t>
  </si>
  <si>
    <t>Porcentaje de Nuevas Becas para la Consolidación de Doctores otorgadas.</t>
  </si>
  <si>
    <t xml:space="preserve">Causa: No existe un universo de aspirantes determinados, pues la convocatoria no está condicionada a edad, género, momento de graduación, etc. Por eso, aunque la estimación de solicitudes esperadas se realizó con base en el histórico, el número de solicitudes efectivamente recibidas fue superior al planeado. Sin embargo, conforme con lo determinado por las respectivas convocatorias, al 30 de junio no se ha procedido a la formalización de nuevas becas para la consolidación de doctores. 
Efecto: La formalización y asignación de nuevas becas para la consolidación de Doctores se realizará durante el segundo semestre, conforme lo determinado por las Convocatorias respectivas. </t>
  </si>
  <si>
    <t>Porcentaje del seguimiento académico a becarios de posgrado al extranjero en tiempo.</t>
  </si>
  <si>
    <t>Causa: Se alcanzó la meta.
Efecto: Se tiene seguimiento adecuado.</t>
  </si>
  <si>
    <t>Porcentaje de apoyos económicos otorgados a proyectos para la generación de capacidades en Ciencia, Tecnología e Innovación.</t>
  </si>
  <si>
    <t>Causa: La meta alcanzada está 861 puntos porcentuales por encima de la meta planteada. En  términos absolutos, sólo 2 de  6 propuestas para aprobación de recursos se llevaron a cabo en el semestre, mientras que los apoyos económicos otorgados en el periodo corresponden a los proyectos aprobados en el último trimestre de 2019.  Lo anterior debido al retraso en los nombramientos de los Secretarios Técnicos de los Fondos Mixtos que provocó aplazar las sesiones de CTA. Por otro lado, estuvo detenido el proceso de publicación de convocatorias debido a que se llevó a cabo la elaboración del PND, documento en el que se establecerán las prioridades en ciencia y tecnología. 
Efecto: Los proyectos apoyados con los recursos otorgados tuvieron un retraso en el inicio de las actividades correspondientes. Una vez publicado el PND, a través de los Fondos Mixtos se podrán otorgar apoyos económicos a proyectos orientados a las  prioridades de ciencia y tecnología.</t>
  </si>
  <si>
    <t>U003</t>
  </si>
  <si>
    <t>Porcentaje de presupuesto ministrado</t>
  </si>
  <si>
    <t>Causa: Al momento, el calendario del Programa está detenido por instrucciones del Comité Técnico Intersecretarial de Innovación, máximo Órgano Colegiado del Programa, por lo anterior, no se han ministrado recursos por lo que el indicador se reporta en 0. Se espera fecha de sesión, misma donde se podría dar por cancelada la Convocatoria 2019 del Programa. Asimismo, el CONACYT trabaja en la reestructura del Programa, mismo que podría desaparecer en los siguientes meses para darle cabida a uno nuevo. En caso de que el calendario se restablezca, se procederá a realizar los ajustes de metas correspondientes para los siguientes periodos. 
Efecto: No se ha publicado los resultados por lo que el Programa presenta un retraso en su calendario de ejecución.</t>
  </si>
  <si>
    <t>Programa presupuestal</t>
  </si>
  <si>
    <t>Cumplimiento %</t>
  </si>
  <si>
    <t>Cumplimiento%</t>
  </si>
  <si>
    <t>Total %</t>
  </si>
  <si>
    <t>Cumplimiento de las metas del 2° Trimestre 2019</t>
  </si>
  <si>
    <t>Cumplimieto %</t>
  </si>
  <si>
    <t xml:space="preserve">Cumplimiento% </t>
  </si>
  <si>
    <t>Cumplimiento de las metas del 1° Trimestre 2019</t>
  </si>
  <si>
    <t>Cumplimiento 1° Trimestre</t>
  </si>
  <si>
    <t>Cumplimiento 2°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</si>
</sst>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8"/>
      <color theme="1"/>
      <name val="Calibri"/>
      <family val="2"/>
      <scheme val="minor"/>
    </font>
    <font>
      <sz val="9"/>
      <color theme="1"/>
      <name val="Calibri"/>
      <family val="2"/>
      <scheme val="minor"/>
    </font>
    <font>
      <b/>
      <sz val="11"/>
      <name val="Arial"/>
      <family val="2"/>
    </font>
    <font>
      <sz val="11"/>
      <name val="Calibri"/>
      <family val="2"/>
      <scheme val="minor"/>
    </font>
    <font>
      <b/>
      <sz val="11"/>
      <color rgb="FF000000"/>
      <name val="Soberana Sans"/>
      <family val="3"/>
    </font>
    <font>
      <b/>
      <sz val="10"/>
      <name val="Arial"/>
      <family val="2"/>
    </font>
    <font>
      <b/>
      <sz val="10"/>
      <color rgb="FF000000"/>
      <name val="Soberana Sans"/>
      <family val="3"/>
    </font>
    <font>
      <b/>
      <sz val="11"/>
      <color theme="1"/>
      <name val="Calibri"/>
      <family val="2"/>
      <scheme val="minor"/>
    </font>
    <font>
      <b/>
      <sz val="9"/>
      <color theme="1"/>
      <name val="Calibri"/>
      <family val="2"/>
      <scheme val="minor"/>
    </font>
    <font>
      <i/>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1"/>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4"/>
        <bgColor theme="4" tint="0.79998168889431442"/>
      </patternFill>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theme="4" tint="0.39997558519241921"/>
      </bottom>
      <diagonal/>
    </border>
    <border>
      <left/>
      <right/>
      <top style="thin">
        <color theme="4"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72">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applyFill="1" applyBorder="1" applyAlignment="1">
      <alignment horizontal="center" vertical="center" wrapText="1"/>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3" fillId="0"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9" fillId="0" borderId="0" xfId="0" applyFont="1"/>
    <xf numFmtId="0" fontId="0" fillId="0" borderId="0" xfId="0"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vertical="center" wrapText="1"/>
    </xf>
    <xf numFmtId="4" fontId="0" fillId="0" borderId="1" xfId="0" applyNumberFormat="1" applyFill="1" applyBorder="1" applyAlignment="1">
      <alignment vertical="center" wrapText="1"/>
    </xf>
    <xf numFmtId="2" fontId="4" fillId="0" borderId="1" xfId="0" applyNumberFormat="1"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0" fillId="0" borderId="0" xfId="0" applyNumberFormat="1"/>
    <xf numFmtId="0" fontId="8" fillId="3" borderId="10" xfId="0" applyFont="1" applyFill="1" applyBorder="1"/>
    <xf numFmtId="0" fontId="8" fillId="3" borderId="11" xfId="0" applyNumberFormat="1" applyFont="1" applyFill="1" applyBorder="1"/>
    <xf numFmtId="0" fontId="8" fillId="3" borderId="10" xfId="0" applyFont="1" applyFill="1" applyBorder="1" applyAlignment="1">
      <alignment horizontal="right"/>
    </xf>
    <xf numFmtId="0" fontId="3"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0" fillId="4" borderId="1" xfId="0" applyNumberFormat="1" applyFill="1" applyBorder="1" applyAlignment="1">
      <alignment vertical="center" wrapText="1"/>
    </xf>
    <xf numFmtId="0" fontId="2" fillId="4" borderId="0" xfId="0" applyFont="1" applyFill="1"/>
    <xf numFmtId="0" fontId="8" fillId="5" borderId="10" xfId="0" applyFont="1" applyFill="1" applyBorder="1"/>
    <xf numFmtId="0" fontId="0" fillId="4" borderId="0" xfId="0" applyFill="1" applyAlignment="1">
      <alignment horizontal="left"/>
    </xf>
    <xf numFmtId="0" fontId="8" fillId="5" borderId="11" xfId="0" applyFont="1" applyFill="1" applyBorder="1" applyAlignment="1">
      <alignment horizontal="left"/>
    </xf>
    <xf numFmtId="0" fontId="8" fillId="5" borderId="10" xfId="0" applyFont="1" applyFill="1" applyBorder="1" applyAlignment="1">
      <alignment horizontal="right"/>
    </xf>
    <xf numFmtId="0" fontId="0" fillId="4" borderId="0" xfId="0" applyNumberFormat="1" applyFill="1"/>
    <xf numFmtId="0" fontId="8" fillId="5" borderId="11" xfId="0" applyNumberFormat="1" applyFont="1" applyFill="1" applyBorder="1"/>
    <xf numFmtId="0" fontId="0" fillId="4" borderId="1" xfId="0" applyFill="1" applyBorder="1" applyAlignment="1">
      <alignment horizontal="left" vertical="top" wrapText="1"/>
    </xf>
    <xf numFmtId="0" fontId="0" fillId="4" borderId="1" xfId="0" applyFill="1" applyBorder="1" applyAlignment="1">
      <alignment vertical="center" wrapText="1"/>
    </xf>
    <xf numFmtId="0" fontId="0" fillId="4" borderId="1" xfId="0" applyFill="1" applyBorder="1" applyAlignment="1">
      <alignment horizontal="left"/>
    </xf>
    <xf numFmtId="0" fontId="0" fillId="0" borderId="1" xfId="0" applyNumberFormat="1" applyBorder="1"/>
    <xf numFmtId="10" fontId="0" fillId="0" borderId="1" xfId="1" applyNumberFormat="1" applyFont="1" applyBorder="1"/>
    <xf numFmtId="0" fontId="0" fillId="4" borderId="1" xfId="0" applyNumberFormat="1" applyFill="1" applyBorder="1"/>
    <xf numFmtId="10" fontId="0" fillId="4" borderId="1" xfId="1" applyNumberFormat="1" applyFont="1" applyFill="1" applyBorder="1"/>
    <xf numFmtId="10" fontId="0" fillId="0" borderId="1" xfId="0" applyNumberFormat="1" applyBorder="1"/>
    <xf numFmtId="0" fontId="8" fillId="5" borderId="1" xfId="0" applyFont="1" applyFill="1" applyBorder="1" applyAlignment="1">
      <alignment horizontal="left"/>
    </xf>
    <xf numFmtId="0" fontId="8" fillId="6" borderId="1" xfId="0" applyFont="1" applyFill="1" applyBorder="1"/>
    <xf numFmtId="0" fontId="8" fillId="6" borderId="1" xfId="0" applyFont="1" applyFill="1" applyBorder="1" applyAlignment="1">
      <alignment horizontal="center"/>
    </xf>
    <xf numFmtId="0" fontId="8" fillId="6" borderId="1" xfId="0" applyFont="1" applyFill="1" applyBorder="1" applyAlignment="1">
      <alignment horizontal="right"/>
    </xf>
    <xf numFmtId="0" fontId="8" fillId="7" borderId="1" xfId="0" applyNumberFormat="1" applyFont="1" applyFill="1" applyBorder="1"/>
    <xf numFmtId="10" fontId="0" fillId="8" borderId="1" xfId="0" applyNumberFormat="1" applyFill="1" applyBorder="1"/>
    <xf numFmtId="10" fontId="8" fillId="7" borderId="1" xfId="1" applyNumberFormat="1" applyFont="1" applyFill="1" applyBorder="1"/>
    <xf numFmtId="10" fontId="8" fillId="8" borderId="1" xfId="1" applyNumberFormat="1" applyFont="1" applyFill="1" applyBorder="1"/>
    <xf numFmtId="10" fontId="8" fillId="8" borderId="1" xfId="0" applyNumberFormat="1" applyFont="1" applyFill="1" applyBorder="1"/>
    <xf numFmtId="0" fontId="8" fillId="0" borderId="1" xfId="0" applyFont="1" applyBorder="1"/>
    <xf numFmtId="10" fontId="8" fillId="0" borderId="1" xfId="1" applyNumberFormat="1" applyFont="1" applyBorder="1"/>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6" fillId="0" borderId="0" xfId="0" applyFont="1" applyAlignment="1">
      <alignment horizontal="center" wrapText="1"/>
    </xf>
    <xf numFmtId="0" fontId="0" fillId="9" borderId="1" xfId="0" applyFill="1" applyBorder="1" applyAlignment="1">
      <alignment vertical="center" wrapText="1"/>
    </xf>
    <xf numFmtId="4" fontId="0" fillId="9" borderId="1" xfId="0" applyNumberFormat="1" applyFill="1" applyBorder="1" applyAlignment="1">
      <alignment vertical="center" wrapText="1"/>
    </xf>
    <xf numFmtId="2" fontId="4" fillId="9" borderId="1" xfId="0" applyNumberFormat="1" applyFont="1" applyFill="1" applyBorder="1" applyAlignment="1">
      <alignment vertical="center" wrapText="1"/>
    </xf>
    <xf numFmtId="0" fontId="2" fillId="9" borderId="1" xfId="0" applyFont="1" applyFill="1" applyBorder="1" applyAlignment="1">
      <alignment horizontal="center" vertical="center"/>
    </xf>
    <xf numFmtId="0" fontId="0" fillId="9" borderId="1" xfId="0"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238125</xdr:colOff>
          <xdr:row>0</xdr:row>
          <xdr:rowOff>28575</xdr:rowOff>
        </xdr:from>
        <xdr:to>
          <xdr:col>2</xdr:col>
          <xdr:colOff>876300</xdr:colOff>
          <xdr:row>6</xdr:row>
          <xdr:rowOff>66675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11</xdr:col>
      <xdr:colOff>1083614</xdr:colOff>
      <xdr:row>0</xdr:row>
      <xdr:rowOff>171450</xdr:rowOff>
    </xdr:from>
    <xdr:to>
      <xdr:col>12</xdr:col>
      <xdr:colOff>11201</xdr:colOff>
      <xdr:row>4</xdr:row>
      <xdr:rowOff>133650</xdr:rowOff>
    </xdr:to>
    <xdr:pic>
      <xdr:nvPicPr>
        <xdr:cNvPr id="2" name="Imagen 1"/>
        <xdr:cNvPicPr>
          <a:picLocks noChangeAspect="1"/>
        </xdr:cNvPicPr>
      </xdr:nvPicPr>
      <xdr:blipFill>
        <a:blip xmlns:r="http://schemas.openxmlformats.org/officeDocument/2006/relationships" r:embed="rId1"/>
        <a:stretch>
          <a:fillRect/>
        </a:stretch>
      </xdr:blipFill>
      <xdr:spPr>
        <a:xfrm>
          <a:off x="5610790" y="171450"/>
          <a:ext cx="2210913" cy="656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15</xdr:row>
      <xdr:rowOff>95250</xdr:rowOff>
    </xdr:from>
    <xdr:to>
      <xdr:col>13</xdr:col>
      <xdr:colOff>781050</xdr:colOff>
      <xdr:row>21</xdr:row>
      <xdr:rowOff>76200</xdr:rowOff>
    </xdr:to>
    <xdr:sp macro="" textlink="">
      <xdr:nvSpPr>
        <xdr:cNvPr id="2" name="Flecha doblada 1"/>
        <xdr:cNvSpPr/>
      </xdr:nvSpPr>
      <xdr:spPr>
        <a:xfrm rot="10800000">
          <a:off x="12487275" y="3028950"/>
          <a:ext cx="2590800" cy="1123950"/>
        </a:xfrm>
        <a:prstGeom prst="ben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chemeClr val="tx1"/>
            </a:solidFill>
          </a:endParaRPr>
        </a:p>
      </xdr:txBody>
    </xdr:sp>
    <xdr:clientData/>
  </xdr:twoCellAnchor>
  <xdr:twoCellAnchor>
    <xdr:from>
      <xdr:col>3</xdr:col>
      <xdr:colOff>647701</xdr:colOff>
      <xdr:row>14</xdr:row>
      <xdr:rowOff>142875</xdr:rowOff>
    </xdr:from>
    <xdr:to>
      <xdr:col>7</xdr:col>
      <xdr:colOff>1095375</xdr:colOff>
      <xdr:row>22</xdr:row>
      <xdr:rowOff>47625</xdr:rowOff>
    </xdr:to>
    <xdr:sp macro="" textlink="">
      <xdr:nvSpPr>
        <xdr:cNvPr id="3" name="Flecha doblada 2"/>
        <xdr:cNvSpPr/>
      </xdr:nvSpPr>
      <xdr:spPr>
        <a:xfrm rot="10800000" flipH="1">
          <a:off x="3505201" y="2886075"/>
          <a:ext cx="4448174" cy="1428750"/>
        </a:xfrm>
        <a:prstGeom prst="ben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1154206</xdr:colOff>
      <xdr:row>0</xdr:row>
      <xdr:rowOff>4056529</xdr:rowOff>
    </xdr:from>
    <xdr:to>
      <xdr:col>0</xdr:col>
      <xdr:colOff>8602372</xdr:colOff>
      <xdr:row>8</xdr:row>
      <xdr:rowOff>43500</xdr:rowOff>
    </xdr:to>
    <xdr:pic>
      <xdr:nvPicPr>
        <xdr:cNvPr id="3" name="Imagen 2"/>
        <xdr:cNvPicPr>
          <a:picLocks noChangeAspect="1"/>
        </xdr:cNvPicPr>
      </xdr:nvPicPr>
      <xdr:blipFill rotWithShape="1">
        <a:blip xmlns:r="http://schemas.openxmlformats.org/officeDocument/2006/relationships" r:embed="rId1"/>
        <a:srcRect l="12355" t="36607" r="14181" b="19205"/>
        <a:stretch/>
      </xdr:blipFill>
      <xdr:spPr>
        <a:xfrm>
          <a:off x="1154206" y="4056529"/>
          <a:ext cx="7448166" cy="2520000"/>
        </a:xfrm>
        <a:prstGeom prst="rect">
          <a:avLst/>
        </a:prstGeom>
        <a:ln>
          <a:solidFill>
            <a:schemeClr val="accent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5"/>
  <sheetViews>
    <sheetView showGridLines="0" tabSelected="1" topLeftCell="B9" zoomScale="80" zoomScaleNormal="80" zoomScaleSheetLayoutView="100" workbookViewId="0">
      <pane ySplit="3" topLeftCell="A36" activePane="bottomLeft" state="frozen"/>
      <selection activeCell="A9" sqref="A9"/>
      <selection pane="bottomLeft" activeCell="G47" sqref="G47"/>
    </sheetView>
  </sheetViews>
  <sheetFormatPr baseColWidth="10" defaultColWidth="11.42578125" defaultRowHeight="12"/>
  <cols>
    <col min="1" max="1" width="1.140625" style="2" customWidth="1"/>
    <col min="2" max="2" width="21.28515625" style="2" customWidth="1"/>
    <col min="3" max="3" width="32" style="2" customWidth="1"/>
    <col min="4" max="4" width="21.5703125" style="2" bestFit="1" customWidth="1"/>
    <col min="5" max="5" width="18.85546875" style="2" customWidth="1"/>
    <col min="6" max="6" width="17.85546875" style="30" customWidth="1"/>
    <col min="7" max="7" width="30.7109375" style="2" bestFit="1" customWidth="1"/>
    <col min="8" max="8" width="22.140625" style="2" bestFit="1" customWidth="1"/>
    <col min="9" max="9" width="15.7109375" style="30" customWidth="1"/>
    <col min="10" max="10" width="17.85546875" style="2" customWidth="1"/>
    <col min="11" max="11" width="19.140625" style="2" customWidth="1"/>
    <col min="12" max="12" width="49.28515625" style="2" customWidth="1"/>
    <col min="13" max="16384" width="11.42578125" style="2"/>
  </cols>
  <sheetData>
    <row r="1" spans="1:12" s="3" customFormat="1" ht="15" customHeight="1">
      <c r="A1" s="56" t="s">
        <v>25</v>
      </c>
      <c r="B1" s="57"/>
      <c r="C1" s="58"/>
      <c r="D1" s="58"/>
      <c r="E1" s="58"/>
      <c r="F1" s="58"/>
      <c r="G1" s="58"/>
      <c r="H1" s="58"/>
      <c r="I1" s="58"/>
      <c r="J1" s="58"/>
      <c r="K1" s="58"/>
      <c r="L1" s="58"/>
    </row>
    <row r="2" spans="1:12" s="3" customFormat="1" ht="15" customHeight="1">
      <c r="A2" s="56"/>
      <c r="B2" s="59"/>
      <c r="C2" s="60"/>
      <c r="D2" s="60"/>
      <c r="E2" s="60"/>
      <c r="F2" s="60"/>
      <c r="G2" s="60"/>
      <c r="H2" s="60"/>
      <c r="I2" s="60"/>
      <c r="J2" s="60"/>
      <c r="K2" s="60"/>
      <c r="L2" s="60"/>
    </row>
    <row r="3" spans="1:12" s="3" customFormat="1" ht="12" customHeight="1">
      <c r="A3" s="56"/>
      <c r="B3" s="59"/>
      <c r="C3" s="60"/>
      <c r="D3" s="60"/>
      <c r="E3" s="60"/>
      <c r="F3" s="60"/>
      <c r="G3" s="60"/>
      <c r="H3" s="60"/>
      <c r="I3" s="60"/>
      <c r="J3" s="60"/>
      <c r="K3" s="60"/>
      <c r="L3" s="60"/>
    </row>
    <row r="4" spans="1:12" s="3" customFormat="1" ht="12" customHeight="1">
      <c r="A4" s="56"/>
      <c r="B4" s="59"/>
      <c r="C4" s="60"/>
      <c r="D4" s="60"/>
      <c r="E4" s="60"/>
      <c r="F4" s="60"/>
      <c r="G4" s="60"/>
      <c r="H4" s="60"/>
      <c r="I4" s="60"/>
      <c r="J4" s="60"/>
      <c r="K4" s="60"/>
      <c r="L4" s="60"/>
    </row>
    <row r="5" spans="1:12" s="3" customFormat="1" ht="12" customHeight="1">
      <c r="A5" s="56"/>
      <c r="B5" s="59"/>
      <c r="C5" s="60"/>
      <c r="D5" s="60"/>
      <c r="E5" s="60"/>
      <c r="F5" s="60"/>
      <c r="G5" s="60"/>
      <c r="H5" s="60"/>
      <c r="I5" s="60"/>
      <c r="J5" s="60"/>
      <c r="K5" s="60"/>
      <c r="L5" s="60"/>
    </row>
    <row r="6" spans="1:12" s="3" customFormat="1" ht="12" customHeight="1">
      <c r="A6" s="56"/>
      <c r="B6" s="59"/>
      <c r="C6" s="60"/>
      <c r="D6" s="60"/>
      <c r="E6" s="60"/>
      <c r="F6" s="60"/>
      <c r="G6" s="60"/>
      <c r="H6" s="60"/>
      <c r="I6" s="60"/>
      <c r="J6" s="60"/>
      <c r="K6" s="60"/>
      <c r="L6" s="60"/>
    </row>
    <row r="7" spans="1:12" s="3" customFormat="1" ht="12" customHeight="1">
      <c r="A7" s="56"/>
      <c r="B7" s="61"/>
      <c r="C7" s="62"/>
      <c r="D7" s="62"/>
      <c r="E7" s="62"/>
      <c r="F7" s="62"/>
      <c r="G7" s="62"/>
      <c r="H7" s="62"/>
      <c r="I7" s="62"/>
      <c r="J7" s="62"/>
      <c r="K7" s="62"/>
      <c r="L7" s="62"/>
    </row>
    <row r="8" spans="1:12" s="3" customFormat="1" ht="12" customHeight="1">
      <c r="C8" s="4"/>
      <c r="D8" s="7"/>
      <c r="E8" s="7"/>
      <c r="F8" s="27"/>
      <c r="G8" s="7"/>
      <c r="H8" s="7"/>
      <c r="I8" s="27"/>
      <c r="J8" s="4"/>
      <c r="K8" s="10"/>
      <c r="L8" s="4"/>
    </row>
    <row r="9" spans="1:12" s="3" customFormat="1" ht="34.5" customHeight="1">
      <c r="B9" s="56" t="s">
        <v>3</v>
      </c>
      <c r="C9" s="56"/>
      <c r="D9" s="56"/>
      <c r="E9" s="56"/>
      <c r="F9" s="56"/>
      <c r="G9" s="56"/>
      <c r="H9" s="56"/>
      <c r="I9" s="56"/>
      <c r="J9" s="56"/>
      <c r="K9" s="56"/>
      <c r="L9" s="56"/>
    </row>
    <row r="10" spans="1:12" s="1" customFormat="1" ht="12.75">
      <c r="D10" s="63" t="s">
        <v>1</v>
      </c>
      <c r="E10" s="64"/>
      <c r="F10" s="64"/>
      <c r="G10" s="64"/>
      <c r="H10" s="64"/>
      <c r="I10" s="65"/>
      <c r="J10" s="22"/>
      <c r="K10" s="21"/>
    </row>
    <row r="11" spans="1:12" ht="54">
      <c r="B11" s="5" t="s">
        <v>7</v>
      </c>
      <c r="C11" s="5" t="s">
        <v>2</v>
      </c>
      <c r="D11" s="8" t="s">
        <v>11</v>
      </c>
      <c r="E11" s="8" t="s">
        <v>12</v>
      </c>
      <c r="F11" s="28" t="s">
        <v>4</v>
      </c>
      <c r="G11" s="9" t="s">
        <v>26</v>
      </c>
      <c r="H11" s="9" t="s">
        <v>27</v>
      </c>
      <c r="I11" s="28" t="s">
        <v>28</v>
      </c>
      <c r="J11" s="19" t="s">
        <v>18</v>
      </c>
      <c r="K11" s="20" t="s">
        <v>16</v>
      </c>
      <c r="L11" s="6" t="s">
        <v>0</v>
      </c>
    </row>
    <row r="12" spans="1:12" ht="102" customHeight="1">
      <c r="B12" s="38" t="s">
        <v>9</v>
      </c>
      <c r="C12" s="16" t="s">
        <v>43</v>
      </c>
      <c r="D12" s="17">
        <v>1632706574.0899999</v>
      </c>
      <c r="E12" s="17">
        <v>2630237379.5100002</v>
      </c>
      <c r="F12" s="29">
        <v>62</v>
      </c>
      <c r="G12" s="17">
        <v>413387097.60000002</v>
      </c>
      <c r="H12" s="17">
        <v>2630237379.5100002</v>
      </c>
      <c r="I12" s="29">
        <v>16</v>
      </c>
      <c r="J12" s="18">
        <f t="shared" ref="J12:J17" si="0">I12/F12*100</f>
        <v>25.806451612903224</v>
      </c>
      <c r="K12" s="12">
        <f t="shared" ref="K12:K18" si="1">IF(ABS(J12-100)&lt;15,3,IF(ABS(J12-100)&gt;25,1,2))</f>
        <v>1</v>
      </c>
      <c r="L12" s="15" t="s">
        <v>44</v>
      </c>
    </row>
    <row r="13" spans="1:12" ht="102" customHeight="1">
      <c r="B13" s="38" t="s">
        <v>9</v>
      </c>
      <c r="C13" s="16" t="s">
        <v>57</v>
      </c>
      <c r="D13" s="17">
        <v>20</v>
      </c>
      <c r="E13" s="17">
        <v>20</v>
      </c>
      <c r="F13" s="29">
        <v>100</v>
      </c>
      <c r="G13" s="17">
        <v>10</v>
      </c>
      <c r="H13" s="17">
        <v>20</v>
      </c>
      <c r="I13" s="29">
        <v>50</v>
      </c>
      <c r="J13" s="18">
        <f t="shared" si="0"/>
        <v>50</v>
      </c>
      <c r="K13" s="12">
        <f t="shared" si="1"/>
        <v>1</v>
      </c>
      <c r="L13" s="15" t="s">
        <v>58</v>
      </c>
    </row>
    <row r="14" spans="1:12" ht="102" customHeight="1">
      <c r="B14" s="38" t="s">
        <v>9</v>
      </c>
      <c r="C14" s="16" t="s">
        <v>59</v>
      </c>
      <c r="D14" s="17">
        <v>1484</v>
      </c>
      <c r="E14" s="17">
        <v>1484</v>
      </c>
      <c r="F14" s="29">
        <v>100</v>
      </c>
      <c r="G14" s="17">
        <v>1590</v>
      </c>
      <c r="H14" s="17">
        <v>1484</v>
      </c>
      <c r="I14" s="29">
        <v>107</v>
      </c>
      <c r="J14" s="18">
        <f t="shared" si="0"/>
        <v>107</v>
      </c>
      <c r="K14" s="12">
        <f t="shared" si="1"/>
        <v>3</v>
      </c>
      <c r="L14" s="15" t="s">
        <v>60</v>
      </c>
    </row>
    <row r="15" spans="1:12" ht="102" customHeight="1">
      <c r="B15" s="38" t="s">
        <v>9</v>
      </c>
      <c r="C15" s="16" t="s">
        <v>61</v>
      </c>
      <c r="D15" s="17">
        <v>599</v>
      </c>
      <c r="E15" s="17">
        <v>599</v>
      </c>
      <c r="F15" s="29">
        <v>100</v>
      </c>
      <c r="G15" s="17">
        <v>1474</v>
      </c>
      <c r="H15" s="17">
        <v>599</v>
      </c>
      <c r="I15" s="29">
        <v>246</v>
      </c>
      <c r="J15" s="18">
        <f t="shared" si="0"/>
        <v>246</v>
      </c>
      <c r="K15" s="12">
        <f t="shared" si="1"/>
        <v>1</v>
      </c>
      <c r="L15" s="15" t="s">
        <v>62</v>
      </c>
    </row>
    <row r="16" spans="1:12" ht="102" customHeight="1">
      <c r="B16" s="38" t="s">
        <v>63</v>
      </c>
      <c r="C16" s="16" t="s">
        <v>64</v>
      </c>
      <c r="D16" s="17">
        <v>6</v>
      </c>
      <c r="E16" s="17">
        <v>6</v>
      </c>
      <c r="F16" s="29">
        <v>100</v>
      </c>
      <c r="G16" s="17">
        <v>6</v>
      </c>
      <c r="H16" s="17">
        <v>6</v>
      </c>
      <c r="I16" s="29">
        <v>100</v>
      </c>
      <c r="J16" s="18">
        <f t="shared" si="0"/>
        <v>100</v>
      </c>
      <c r="K16" s="12">
        <f t="shared" si="1"/>
        <v>3</v>
      </c>
      <c r="L16" s="15" t="s">
        <v>65</v>
      </c>
    </row>
    <row r="17" spans="1:12" ht="102" customHeight="1">
      <c r="B17" s="38" t="s">
        <v>63</v>
      </c>
      <c r="C17" s="16" t="s">
        <v>66</v>
      </c>
      <c r="D17" s="17">
        <v>6</v>
      </c>
      <c r="E17" s="17">
        <v>6</v>
      </c>
      <c r="F17" s="29">
        <v>100</v>
      </c>
      <c r="G17" s="17">
        <v>6</v>
      </c>
      <c r="H17" s="17">
        <v>6</v>
      </c>
      <c r="I17" s="29">
        <v>100</v>
      </c>
      <c r="J17" s="18">
        <f t="shared" si="0"/>
        <v>100</v>
      </c>
      <c r="K17" s="12">
        <f t="shared" si="1"/>
        <v>3</v>
      </c>
      <c r="L17" s="15" t="s">
        <v>67</v>
      </c>
    </row>
    <row r="18" spans="1:12" ht="102" customHeight="1">
      <c r="B18" s="38" t="s">
        <v>13</v>
      </c>
      <c r="C18" s="16" t="s">
        <v>29</v>
      </c>
      <c r="D18" s="17">
        <v>1124</v>
      </c>
      <c r="E18" s="17">
        <v>685</v>
      </c>
      <c r="F18" s="29">
        <v>64.09</v>
      </c>
      <c r="G18" s="17">
        <v>1112</v>
      </c>
      <c r="H18" s="17">
        <v>685</v>
      </c>
      <c r="I18" s="29">
        <v>62.34</v>
      </c>
      <c r="J18" s="18">
        <f t="shared" ref="J18:J36" si="2">I18/F18*100</f>
        <v>97.26946481510376</v>
      </c>
      <c r="K18" s="12">
        <f t="shared" si="1"/>
        <v>3</v>
      </c>
      <c r="L18" s="15" t="s">
        <v>49</v>
      </c>
    </row>
    <row r="19" spans="1:12" ht="102" customHeight="1">
      <c r="B19" s="38" t="s">
        <v>13</v>
      </c>
      <c r="C19" s="16" t="s">
        <v>30</v>
      </c>
      <c r="D19" s="17">
        <v>10757</v>
      </c>
      <c r="E19" s="17">
        <v>12471</v>
      </c>
      <c r="F19" s="29">
        <v>86.26</v>
      </c>
      <c r="G19" s="17">
        <v>8708</v>
      </c>
      <c r="H19" s="17">
        <v>10370</v>
      </c>
      <c r="I19" s="29">
        <v>83.97</v>
      </c>
      <c r="J19" s="18">
        <f t="shared" si="2"/>
        <v>97.345235335033607</v>
      </c>
      <c r="K19" s="12">
        <f t="shared" ref="K19:K36" si="3">IF(ABS(J19-100)&lt;15,3,IF(ABS(J19-100)&gt;25,1,2))</f>
        <v>3</v>
      </c>
      <c r="L19" s="15" t="s">
        <v>47</v>
      </c>
    </row>
    <row r="20" spans="1:12" ht="102" customHeight="1">
      <c r="B20" s="38" t="s">
        <v>13</v>
      </c>
      <c r="C20" s="16" t="s">
        <v>31</v>
      </c>
      <c r="D20" s="17">
        <v>56883</v>
      </c>
      <c r="E20" s="17">
        <v>56883</v>
      </c>
      <c r="F20" s="29">
        <v>0</v>
      </c>
      <c r="G20" s="17">
        <v>55449</v>
      </c>
      <c r="H20" s="17">
        <v>56883</v>
      </c>
      <c r="I20" s="29">
        <v>-2.52</v>
      </c>
      <c r="J20" s="18">
        <v>0</v>
      </c>
      <c r="K20" s="12">
        <f t="shared" si="3"/>
        <v>1</v>
      </c>
      <c r="L20" s="37" t="s">
        <v>48</v>
      </c>
    </row>
    <row r="21" spans="1:12" ht="102" customHeight="1">
      <c r="B21" s="38" t="s">
        <v>13</v>
      </c>
      <c r="C21" s="16" t="s">
        <v>32</v>
      </c>
      <c r="D21" s="17">
        <v>12471</v>
      </c>
      <c r="E21" s="17">
        <v>12471</v>
      </c>
      <c r="F21" s="29">
        <v>100</v>
      </c>
      <c r="G21" s="17">
        <v>16118</v>
      </c>
      <c r="H21" s="17">
        <v>16118</v>
      </c>
      <c r="I21" s="29">
        <v>100</v>
      </c>
      <c r="J21" s="18">
        <f t="shared" si="2"/>
        <v>100</v>
      </c>
      <c r="K21" s="12">
        <f t="shared" si="3"/>
        <v>3</v>
      </c>
      <c r="L21" s="15" t="s">
        <v>45</v>
      </c>
    </row>
    <row r="22" spans="1:12" ht="102" customHeight="1">
      <c r="B22" s="38" t="s">
        <v>13</v>
      </c>
      <c r="C22" s="16" t="s">
        <v>8</v>
      </c>
      <c r="D22" s="17">
        <v>34</v>
      </c>
      <c r="E22" s="17">
        <v>34</v>
      </c>
      <c r="F22" s="29">
        <v>100</v>
      </c>
      <c r="G22" s="17">
        <v>33</v>
      </c>
      <c r="H22" s="17">
        <v>34</v>
      </c>
      <c r="I22" s="29">
        <v>97.06</v>
      </c>
      <c r="J22" s="18">
        <f t="shared" si="2"/>
        <v>97.06</v>
      </c>
      <c r="K22" s="12">
        <f t="shared" si="3"/>
        <v>3</v>
      </c>
      <c r="L22" s="15" t="s">
        <v>46</v>
      </c>
    </row>
    <row r="23" spans="1:12" ht="102" customHeight="1">
      <c r="B23" s="38" t="s">
        <v>13</v>
      </c>
      <c r="C23" s="16" t="s">
        <v>68</v>
      </c>
      <c r="D23" s="17">
        <v>1820</v>
      </c>
      <c r="E23" s="17">
        <v>51331</v>
      </c>
      <c r="F23" s="29">
        <v>3.55</v>
      </c>
      <c r="G23" s="17">
        <v>1867</v>
      </c>
      <c r="H23" s="17">
        <v>51323</v>
      </c>
      <c r="I23" s="29">
        <v>3.64</v>
      </c>
      <c r="J23" s="18">
        <f t="shared" si="2"/>
        <v>102.53521126760565</v>
      </c>
      <c r="K23" s="12">
        <f t="shared" si="3"/>
        <v>3</v>
      </c>
      <c r="L23" s="15" t="s">
        <v>69</v>
      </c>
    </row>
    <row r="24" spans="1:12" ht="102" customHeight="1">
      <c r="A24" s="2" t="s">
        <v>70</v>
      </c>
      <c r="B24" s="38" t="s">
        <v>71</v>
      </c>
      <c r="C24" s="16" t="s">
        <v>72</v>
      </c>
      <c r="D24" s="17">
        <v>1848</v>
      </c>
      <c r="E24" s="17">
        <v>1848</v>
      </c>
      <c r="F24" s="29">
        <v>100</v>
      </c>
      <c r="G24" s="17">
        <v>2301</v>
      </c>
      <c r="H24" s="17">
        <v>2301</v>
      </c>
      <c r="I24" s="29">
        <v>100</v>
      </c>
      <c r="J24" s="18">
        <f t="shared" si="2"/>
        <v>100</v>
      </c>
      <c r="K24" s="12">
        <f t="shared" si="3"/>
        <v>3</v>
      </c>
      <c r="L24" s="15" t="s">
        <v>73</v>
      </c>
    </row>
    <row r="25" spans="1:12" ht="102" customHeight="1">
      <c r="B25" s="38" t="s">
        <v>71</v>
      </c>
      <c r="C25" s="16" t="s">
        <v>74</v>
      </c>
      <c r="D25" s="17">
        <v>2495</v>
      </c>
      <c r="E25" s="17">
        <v>2234</v>
      </c>
      <c r="F25" s="29">
        <v>11.68</v>
      </c>
      <c r="G25" s="17">
        <v>2282</v>
      </c>
      <c r="H25" s="17">
        <v>2234</v>
      </c>
      <c r="I25" s="29">
        <v>2.15</v>
      </c>
      <c r="J25" s="18">
        <f t="shared" si="2"/>
        <v>18.407534246575342</v>
      </c>
      <c r="K25" s="12">
        <f t="shared" si="3"/>
        <v>1</v>
      </c>
      <c r="L25" s="15" t="s">
        <v>75</v>
      </c>
    </row>
    <row r="26" spans="1:12" ht="102" customHeight="1">
      <c r="B26" s="38" t="s">
        <v>71</v>
      </c>
      <c r="C26" s="16" t="s">
        <v>76</v>
      </c>
      <c r="D26" s="17">
        <v>8524</v>
      </c>
      <c r="E26" s="17">
        <v>8524</v>
      </c>
      <c r="F26" s="29">
        <v>0</v>
      </c>
      <c r="G26" s="17">
        <v>9054</v>
      </c>
      <c r="H26" s="17">
        <v>8525</v>
      </c>
      <c r="I26" s="29">
        <v>6.21</v>
      </c>
      <c r="J26" s="18">
        <v>0</v>
      </c>
      <c r="K26" s="12">
        <f t="shared" si="3"/>
        <v>1</v>
      </c>
      <c r="L26" s="15" t="s">
        <v>77</v>
      </c>
    </row>
    <row r="27" spans="1:12" ht="102" customHeight="1">
      <c r="B27" s="38" t="s">
        <v>71</v>
      </c>
      <c r="C27" s="16" t="s">
        <v>78</v>
      </c>
      <c r="D27" s="17">
        <v>0</v>
      </c>
      <c r="E27" s="17">
        <v>1848</v>
      </c>
      <c r="F27" s="29">
        <v>0</v>
      </c>
      <c r="G27" s="17">
        <v>0</v>
      </c>
      <c r="H27" s="17">
        <v>2301</v>
      </c>
      <c r="I27" s="29">
        <v>0</v>
      </c>
      <c r="J27" s="18">
        <v>0</v>
      </c>
      <c r="K27" s="12">
        <f t="shared" si="3"/>
        <v>1</v>
      </c>
      <c r="L27" s="15" t="s">
        <v>79</v>
      </c>
    </row>
    <row r="28" spans="1:12" ht="102" customHeight="1">
      <c r="B28" s="38" t="s">
        <v>71</v>
      </c>
      <c r="C28" s="16" t="s">
        <v>80</v>
      </c>
      <c r="D28" s="17">
        <v>3815</v>
      </c>
      <c r="E28" s="17">
        <v>4023</v>
      </c>
      <c r="F28" s="29">
        <v>94.83</v>
      </c>
      <c r="G28" s="17">
        <v>2962</v>
      </c>
      <c r="H28" s="17">
        <v>3123</v>
      </c>
      <c r="I28" s="29">
        <v>94.84</v>
      </c>
      <c r="J28" s="18">
        <f t="shared" si="2"/>
        <v>100.01054518612253</v>
      </c>
      <c r="K28" s="12">
        <f t="shared" si="3"/>
        <v>3</v>
      </c>
      <c r="L28" s="15" t="s">
        <v>81</v>
      </c>
    </row>
    <row r="29" spans="1:12" ht="102" customHeight="1">
      <c r="B29" s="38" t="s">
        <v>14</v>
      </c>
      <c r="C29" s="16" t="s">
        <v>33</v>
      </c>
      <c r="D29" s="17">
        <v>25966</v>
      </c>
      <c r="E29" s="17">
        <v>320880</v>
      </c>
      <c r="F29" s="29">
        <v>8.09</v>
      </c>
      <c r="G29" s="17">
        <v>25926</v>
      </c>
      <c r="H29" s="17">
        <v>366576</v>
      </c>
      <c r="I29" s="29">
        <v>7.07</v>
      </c>
      <c r="J29" s="18">
        <f t="shared" si="2"/>
        <v>87.391841779975294</v>
      </c>
      <c r="K29" s="12">
        <f t="shared" si="3"/>
        <v>3</v>
      </c>
      <c r="L29" s="15" t="s">
        <v>54</v>
      </c>
    </row>
    <row r="30" spans="1:12" ht="102" customHeight="1">
      <c r="B30" s="38" t="s">
        <v>14</v>
      </c>
      <c r="C30" s="16" t="s">
        <v>34</v>
      </c>
      <c r="D30" s="17">
        <v>33624</v>
      </c>
      <c r="E30" s="17">
        <v>320880</v>
      </c>
      <c r="F30" s="29">
        <v>10.48</v>
      </c>
      <c r="G30" s="17">
        <v>34565</v>
      </c>
      <c r="H30" s="17">
        <v>366576</v>
      </c>
      <c r="I30" s="29">
        <v>9.43</v>
      </c>
      <c r="J30" s="18">
        <f t="shared" si="2"/>
        <v>89.980916030534345</v>
      </c>
      <c r="K30" s="12">
        <f t="shared" si="3"/>
        <v>3</v>
      </c>
      <c r="L30" s="15" t="s">
        <v>53</v>
      </c>
    </row>
    <row r="31" spans="1:12" ht="102" customHeight="1">
      <c r="B31" s="38" t="s">
        <v>14</v>
      </c>
      <c r="C31" s="16" t="s">
        <v>35</v>
      </c>
      <c r="D31" s="17">
        <v>14196</v>
      </c>
      <c r="E31" s="17">
        <v>320880</v>
      </c>
      <c r="F31" s="29">
        <v>4.42</v>
      </c>
      <c r="G31" s="17">
        <v>14153</v>
      </c>
      <c r="H31" s="17">
        <v>366576</v>
      </c>
      <c r="I31" s="29">
        <v>3.86</v>
      </c>
      <c r="J31" s="18">
        <f t="shared" si="2"/>
        <v>87.33031674208145</v>
      </c>
      <c r="K31" s="12">
        <f t="shared" si="3"/>
        <v>3</v>
      </c>
      <c r="L31" s="15" t="s">
        <v>51</v>
      </c>
    </row>
    <row r="32" spans="1:12" ht="102" customHeight="1">
      <c r="B32" s="38" t="s">
        <v>14</v>
      </c>
      <c r="C32" s="16" t="s">
        <v>36</v>
      </c>
      <c r="D32" s="17">
        <v>86654</v>
      </c>
      <c r="E32" s="17">
        <v>320880</v>
      </c>
      <c r="F32" s="29">
        <v>27.01</v>
      </c>
      <c r="G32" s="17">
        <v>87067</v>
      </c>
      <c r="H32" s="17">
        <v>366576</v>
      </c>
      <c r="I32" s="29">
        <v>23.75</v>
      </c>
      <c r="J32" s="18">
        <f t="shared" si="2"/>
        <v>87.930396149574236</v>
      </c>
      <c r="K32" s="12">
        <f t="shared" si="3"/>
        <v>3</v>
      </c>
      <c r="L32" s="15" t="s">
        <v>52</v>
      </c>
    </row>
    <row r="33" spans="2:12" ht="102" customHeight="1">
      <c r="B33" s="38" t="s">
        <v>14</v>
      </c>
      <c r="C33" s="16" t="s">
        <v>5</v>
      </c>
      <c r="D33" s="17">
        <v>3054000000</v>
      </c>
      <c r="E33" s="17">
        <v>6000000000</v>
      </c>
      <c r="F33" s="29">
        <v>50.9</v>
      </c>
      <c r="G33" s="17">
        <v>3018092864</v>
      </c>
      <c r="H33" s="17">
        <v>6000000000</v>
      </c>
      <c r="I33" s="29">
        <v>50.3</v>
      </c>
      <c r="J33" s="18">
        <f t="shared" si="2"/>
        <v>98.821218074656187</v>
      </c>
      <c r="K33" s="12">
        <f t="shared" si="3"/>
        <v>3</v>
      </c>
      <c r="L33" s="15" t="s">
        <v>50</v>
      </c>
    </row>
    <row r="34" spans="2:12" ht="102" customHeight="1">
      <c r="B34" s="38" t="s">
        <v>10</v>
      </c>
      <c r="C34" s="16" t="s">
        <v>6</v>
      </c>
      <c r="D34" s="17">
        <v>554</v>
      </c>
      <c r="E34" s="17">
        <v>538</v>
      </c>
      <c r="F34" s="29">
        <v>102.97</v>
      </c>
      <c r="G34" s="17">
        <v>483</v>
      </c>
      <c r="H34" s="17">
        <v>446</v>
      </c>
      <c r="I34" s="29">
        <v>108.3</v>
      </c>
      <c r="J34" s="18">
        <f t="shared" si="2"/>
        <v>105.17626493153345</v>
      </c>
      <c r="K34" s="12">
        <f t="shared" si="3"/>
        <v>3</v>
      </c>
      <c r="L34" s="15" t="s">
        <v>55</v>
      </c>
    </row>
    <row r="35" spans="2:12" ht="102" customHeight="1">
      <c r="B35" s="38" t="s">
        <v>15</v>
      </c>
      <c r="C35" s="16" t="s">
        <v>82</v>
      </c>
      <c r="D35" s="17">
        <v>17</v>
      </c>
      <c r="E35" s="17">
        <v>95</v>
      </c>
      <c r="F35" s="29">
        <v>17.89</v>
      </c>
      <c r="G35" s="17">
        <v>19</v>
      </c>
      <c r="H35" s="17">
        <v>2</v>
      </c>
      <c r="I35" s="29">
        <v>950</v>
      </c>
      <c r="J35" s="18">
        <f t="shared" si="2"/>
        <v>5310.2291783119053</v>
      </c>
      <c r="K35" s="12">
        <f t="shared" si="3"/>
        <v>1</v>
      </c>
      <c r="L35" s="15" t="s">
        <v>83</v>
      </c>
    </row>
    <row r="36" spans="2:12" ht="102" customHeight="1">
      <c r="B36" s="38" t="s">
        <v>15</v>
      </c>
      <c r="C36" s="16" t="s">
        <v>37</v>
      </c>
      <c r="D36" s="17">
        <v>160</v>
      </c>
      <c r="E36" s="17">
        <v>136</v>
      </c>
      <c r="F36" s="29">
        <v>117.65</v>
      </c>
      <c r="G36" s="17">
        <v>91</v>
      </c>
      <c r="H36" s="17">
        <v>79</v>
      </c>
      <c r="I36" s="29">
        <v>115</v>
      </c>
      <c r="J36" s="18">
        <f t="shared" si="2"/>
        <v>97.747556311092225</v>
      </c>
      <c r="K36" s="12">
        <f t="shared" si="3"/>
        <v>3</v>
      </c>
      <c r="L36" s="15" t="s">
        <v>56</v>
      </c>
    </row>
    <row r="37" spans="2:12" ht="102" customHeight="1">
      <c r="B37" s="67" t="s">
        <v>84</v>
      </c>
      <c r="C37" s="67" t="s">
        <v>85</v>
      </c>
      <c r="D37" s="68">
        <v>0</v>
      </c>
      <c r="E37" s="68">
        <v>245309994</v>
      </c>
      <c r="F37" s="68">
        <v>0</v>
      </c>
      <c r="G37" s="68">
        <v>0</v>
      </c>
      <c r="H37" s="68">
        <v>245309994</v>
      </c>
      <c r="I37" s="68">
        <v>0</v>
      </c>
      <c r="J37" s="69">
        <v>0</v>
      </c>
      <c r="K37" s="70">
        <f t="shared" ref="K37" si="4">IF(ABS(J37-100)&lt;15,3,IF(ABS(J37-100)&gt;25,1,2))</f>
        <v>1</v>
      </c>
      <c r="L37" s="71" t="s">
        <v>86</v>
      </c>
    </row>
    <row r="41" spans="2:12">
      <c r="J41" s="2" t="s">
        <v>20</v>
      </c>
      <c r="K41" s="2" t="s">
        <v>17</v>
      </c>
      <c r="L41" s="13" t="s">
        <v>19</v>
      </c>
    </row>
    <row r="42" spans="2:12">
      <c r="J42" s="2">
        <f>COUNTIF($K$12:$K$37,K42)</f>
        <v>9</v>
      </c>
      <c r="K42" s="11">
        <v>1</v>
      </c>
      <c r="L42" s="2" t="s">
        <v>22</v>
      </c>
    </row>
    <row r="43" spans="2:12">
      <c r="J43" s="2">
        <f>COUNTIF($K$12:$K$36,K43)</f>
        <v>0</v>
      </c>
      <c r="K43" s="11">
        <v>2</v>
      </c>
      <c r="L43" s="2" t="s">
        <v>23</v>
      </c>
    </row>
    <row r="44" spans="2:12">
      <c r="J44" s="2">
        <f>COUNTIF($K$12:$K$36,K44)</f>
        <v>17</v>
      </c>
      <c r="K44" s="11">
        <v>3</v>
      </c>
      <c r="L44" s="2" t="s">
        <v>24</v>
      </c>
    </row>
    <row r="52" spans="6:10" ht="15">
      <c r="F52" s="31" t="s">
        <v>38</v>
      </c>
      <c r="G52" s="26" t="s">
        <v>40</v>
      </c>
      <c r="H52" s="26" t="s">
        <v>41</v>
      </c>
      <c r="I52" s="34" t="s">
        <v>42</v>
      </c>
      <c r="J52" s="24" t="s">
        <v>39</v>
      </c>
    </row>
    <row r="53" spans="6:10" ht="15">
      <c r="F53" s="32" t="s">
        <v>9</v>
      </c>
      <c r="G53" s="23">
        <v>1</v>
      </c>
      <c r="H53" s="23"/>
      <c r="I53" s="35">
        <v>3</v>
      </c>
      <c r="J53" s="23">
        <v>4</v>
      </c>
    </row>
    <row r="54" spans="6:10" ht="15">
      <c r="F54" s="32" t="s">
        <v>63</v>
      </c>
      <c r="G54" s="23">
        <v>2</v>
      </c>
      <c r="H54" s="23"/>
      <c r="I54" s="35"/>
      <c r="J54" s="23">
        <v>2</v>
      </c>
    </row>
    <row r="55" spans="6:10" ht="15">
      <c r="F55" s="32" t="s">
        <v>13</v>
      </c>
      <c r="G55" s="23">
        <v>7</v>
      </c>
      <c r="H55" s="23"/>
      <c r="I55" s="35">
        <v>4</v>
      </c>
      <c r="J55" s="23">
        <v>11</v>
      </c>
    </row>
    <row r="56" spans="6:10" ht="15">
      <c r="F56" s="32" t="s">
        <v>14</v>
      </c>
      <c r="G56" s="23">
        <v>5</v>
      </c>
      <c r="H56" s="23"/>
      <c r="I56" s="35"/>
      <c r="J56" s="23">
        <v>5</v>
      </c>
    </row>
    <row r="57" spans="6:10" ht="15">
      <c r="F57" s="32" t="s">
        <v>10</v>
      </c>
      <c r="G57" s="23">
        <v>1</v>
      </c>
      <c r="H57" s="23"/>
      <c r="I57" s="35"/>
      <c r="J57" s="23">
        <v>1</v>
      </c>
    </row>
    <row r="58" spans="6:10" ht="15">
      <c r="F58" s="32" t="s">
        <v>15</v>
      </c>
      <c r="G58" s="23">
        <v>1</v>
      </c>
      <c r="H58" s="23"/>
      <c r="I58" s="35">
        <v>1</v>
      </c>
      <c r="J58" s="23">
        <v>2</v>
      </c>
    </row>
    <row r="59" spans="6:10" ht="15">
      <c r="F59" s="32" t="s">
        <v>84</v>
      </c>
      <c r="G59" s="23"/>
      <c r="H59" s="23"/>
      <c r="I59" s="35">
        <v>1</v>
      </c>
      <c r="J59" s="23">
        <v>1</v>
      </c>
    </row>
    <row r="60" spans="6:10" ht="15">
      <c r="F60" s="33" t="s">
        <v>39</v>
      </c>
      <c r="G60" s="25">
        <v>17</v>
      </c>
      <c r="H60" s="25"/>
      <c r="I60" s="36">
        <v>9</v>
      </c>
      <c r="J60" s="25">
        <v>26</v>
      </c>
    </row>
    <row r="68" spans="7:10">
      <c r="G68" s="30"/>
      <c r="H68" s="30"/>
      <c r="J68" s="30"/>
    </row>
    <row r="69" spans="7:10">
      <c r="G69" s="30"/>
      <c r="H69" s="30"/>
      <c r="J69" s="30"/>
    </row>
    <row r="70" spans="7:10">
      <c r="G70" s="30"/>
      <c r="H70" s="30"/>
      <c r="J70" s="30"/>
    </row>
    <row r="71" spans="7:10">
      <c r="G71" s="30"/>
      <c r="H71" s="30"/>
      <c r="J71" s="30"/>
    </row>
    <row r="72" spans="7:10">
      <c r="G72" s="30"/>
      <c r="H72" s="30"/>
      <c r="J72" s="30"/>
    </row>
    <row r="73" spans="7:10">
      <c r="G73" s="30"/>
      <c r="H73" s="30"/>
      <c r="J73" s="30"/>
    </row>
    <row r="74" spans="7:10">
      <c r="G74" s="30"/>
      <c r="H74" s="30"/>
      <c r="J74" s="30"/>
    </row>
    <row r="75" spans="7:10">
      <c r="G75" s="30"/>
      <c r="H75" s="30"/>
      <c r="J75" s="30"/>
    </row>
  </sheetData>
  <autoFilter ref="B11:L37"/>
  <mergeCells count="3">
    <mergeCell ref="A1:L7"/>
    <mergeCell ref="B9:L9"/>
    <mergeCell ref="D10:I10"/>
  </mergeCells>
  <conditionalFormatting sqref="K42:K44">
    <cfRule type="iconSet" priority="8">
      <iconSet showValue="0">
        <cfvo type="percent" val="0"/>
        <cfvo type="num" val="2"/>
        <cfvo type="num" val="3"/>
      </iconSet>
    </cfRule>
  </conditionalFormatting>
  <conditionalFormatting sqref="K36">
    <cfRule type="iconSet" priority="10">
      <iconSet showValue="0">
        <cfvo type="percent" val="0"/>
        <cfvo type="num" val="2"/>
        <cfvo type="num" val="3"/>
      </iconSet>
    </cfRule>
  </conditionalFormatting>
  <conditionalFormatting sqref="K12:K35">
    <cfRule type="iconSet" priority="11">
      <iconSet showValue="0">
        <cfvo type="percent" val="0"/>
        <cfvo type="num" val="2"/>
        <cfvo type="num" val="3"/>
      </iconSet>
    </cfRule>
  </conditionalFormatting>
  <conditionalFormatting sqref="K37">
    <cfRule type="iconSet" priority="1">
      <iconSet showValue="0">
        <cfvo type="percent" val="0"/>
        <cfvo type="num" val="2"/>
        <cfvo type="num" val="3"/>
      </iconSet>
    </cfRule>
  </conditionalFormatting>
  <pageMargins left="0.7" right="0.7" top="0.75" bottom="0.75" header="0.3" footer="0.3"/>
  <pageSetup orientation="landscape"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238125</xdr:colOff>
                <xdr:row>0</xdr:row>
                <xdr:rowOff>28575</xdr:rowOff>
              </from>
              <to>
                <xdr:col>2</xdr:col>
                <xdr:colOff>876300</xdr:colOff>
                <xdr:row>6</xdr:row>
                <xdr:rowOff>66675</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S21"/>
  <sheetViews>
    <sheetView workbookViewId="0">
      <selection activeCell="J31" sqref="J31"/>
    </sheetView>
  </sheetViews>
  <sheetFormatPr baseColWidth="10" defaultRowHeight="15"/>
  <cols>
    <col min="2" max="2" width="17.85546875" customWidth="1"/>
    <col min="3" max="3" width="13.5703125" customWidth="1"/>
    <col min="4" max="4" width="15.28515625" customWidth="1"/>
    <col min="5" max="5" width="13.28515625" customWidth="1"/>
    <col min="6" max="7" width="15.7109375" customWidth="1"/>
    <col min="8" max="8" width="12.42578125" customWidth="1"/>
    <col min="10" max="11" width="25.140625" bestFit="1" customWidth="1"/>
    <col min="12" max="12" width="17.85546875" customWidth="1"/>
    <col min="13" max="13" width="14.140625" customWidth="1"/>
    <col min="14" max="14" width="15.7109375" customWidth="1"/>
    <col min="15" max="15" width="10.7109375" customWidth="1"/>
    <col min="16" max="16" width="11.140625" customWidth="1"/>
    <col min="17" max="17" width="15.42578125" customWidth="1"/>
    <col min="18" max="18" width="13.42578125" customWidth="1"/>
  </cols>
  <sheetData>
    <row r="5" spans="2:19" ht="21">
      <c r="C5" s="66" t="s">
        <v>94</v>
      </c>
      <c r="D5" s="66"/>
      <c r="E5" s="66"/>
      <c r="F5" s="66"/>
      <c r="G5" s="66"/>
      <c r="H5" s="66"/>
      <c r="M5" s="66" t="s">
        <v>91</v>
      </c>
      <c r="N5" s="66"/>
      <c r="O5" s="66"/>
      <c r="P5" s="66"/>
      <c r="Q5" s="66"/>
      <c r="R5" s="66"/>
    </row>
    <row r="7" spans="2:19">
      <c r="B7" s="46" t="s">
        <v>87</v>
      </c>
      <c r="C7" s="47" t="s">
        <v>40</v>
      </c>
      <c r="D7" s="47" t="s">
        <v>92</v>
      </c>
      <c r="E7" s="47" t="s">
        <v>41</v>
      </c>
      <c r="F7" s="47" t="s">
        <v>42</v>
      </c>
      <c r="G7" s="47" t="s">
        <v>93</v>
      </c>
      <c r="H7" s="47" t="s">
        <v>39</v>
      </c>
      <c r="I7" s="47" t="s">
        <v>90</v>
      </c>
      <c r="L7" s="46" t="s">
        <v>87</v>
      </c>
      <c r="M7" s="47" t="s">
        <v>40</v>
      </c>
      <c r="N7" s="48" t="s">
        <v>88</v>
      </c>
      <c r="O7" s="48" t="s">
        <v>41</v>
      </c>
      <c r="P7" s="48" t="s">
        <v>42</v>
      </c>
      <c r="Q7" s="48" t="s">
        <v>89</v>
      </c>
      <c r="R7" s="46" t="s">
        <v>39</v>
      </c>
      <c r="S7" s="47" t="s">
        <v>90</v>
      </c>
    </row>
    <row r="8" spans="2:19">
      <c r="B8" s="39" t="s">
        <v>9</v>
      </c>
      <c r="C8" s="40"/>
      <c r="D8" s="41"/>
      <c r="E8" s="40"/>
      <c r="F8" s="42">
        <v>1</v>
      </c>
      <c r="G8" s="43">
        <f>+F8/H8</f>
        <v>1</v>
      </c>
      <c r="H8" s="40">
        <v>1</v>
      </c>
      <c r="I8" s="44">
        <f>+D8+G8</f>
        <v>1</v>
      </c>
      <c r="L8" s="39" t="s">
        <v>9</v>
      </c>
      <c r="M8" s="40">
        <v>1</v>
      </c>
      <c r="N8" s="41">
        <v>0.25</v>
      </c>
      <c r="O8" s="40"/>
      <c r="P8" s="42">
        <v>3</v>
      </c>
      <c r="Q8" s="43">
        <v>0.75</v>
      </c>
      <c r="R8" s="40">
        <v>4</v>
      </c>
      <c r="S8" s="44">
        <f>+N8+Q8</f>
        <v>1</v>
      </c>
    </row>
    <row r="9" spans="2:19">
      <c r="B9" s="39" t="s">
        <v>13</v>
      </c>
      <c r="C9" s="40">
        <v>2</v>
      </c>
      <c r="D9" s="41">
        <f>+C9/H9</f>
        <v>0.4</v>
      </c>
      <c r="E9" s="40"/>
      <c r="F9" s="42">
        <v>3</v>
      </c>
      <c r="G9" s="43">
        <f t="shared" ref="G9:G13" si="0">+F9/H9</f>
        <v>0.6</v>
      </c>
      <c r="H9" s="40">
        <v>5</v>
      </c>
      <c r="I9" s="44">
        <f t="shared" ref="I9:I13" si="1">+D9+G9</f>
        <v>1</v>
      </c>
      <c r="L9" s="39" t="s">
        <v>63</v>
      </c>
      <c r="M9" s="40">
        <v>2</v>
      </c>
      <c r="N9" s="41">
        <v>1</v>
      </c>
      <c r="O9" s="40"/>
      <c r="P9" s="42"/>
      <c r="Q9" s="43"/>
      <c r="R9" s="40">
        <v>2</v>
      </c>
      <c r="S9" s="44">
        <f t="shared" ref="S9:S14" si="2">+N9+Q9</f>
        <v>1</v>
      </c>
    </row>
    <row r="10" spans="2:19">
      <c r="B10" s="39" t="s">
        <v>14</v>
      </c>
      <c r="C10" s="40">
        <v>5</v>
      </c>
      <c r="D10" s="41">
        <f>+C10/H10</f>
        <v>1</v>
      </c>
      <c r="E10" s="40"/>
      <c r="F10" s="42"/>
      <c r="G10" s="43"/>
      <c r="H10" s="40">
        <v>5</v>
      </c>
      <c r="I10" s="44">
        <f t="shared" si="1"/>
        <v>1</v>
      </c>
      <c r="L10" s="39" t="s">
        <v>13</v>
      </c>
      <c r="M10" s="40">
        <v>7</v>
      </c>
      <c r="N10" s="41">
        <v>0.63639999999999997</v>
      </c>
      <c r="O10" s="40"/>
      <c r="P10" s="42">
        <v>4</v>
      </c>
      <c r="Q10" s="43">
        <v>0.36359999999999998</v>
      </c>
      <c r="R10" s="40">
        <v>11</v>
      </c>
      <c r="S10" s="44">
        <f t="shared" si="2"/>
        <v>1</v>
      </c>
    </row>
    <row r="11" spans="2:19">
      <c r="B11" s="39" t="s">
        <v>10</v>
      </c>
      <c r="C11" s="40"/>
      <c r="D11" s="41"/>
      <c r="E11" s="40"/>
      <c r="F11" s="42">
        <v>1</v>
      </c>
      <c r="G11" s="43">
        <f t="shared" si="0"/>
        <v>1</v>
      </c>
      <c r="H11" s="40">
        <v>1</v>
      </c>
      <c r="I11" s="44">
        <f t="shared" si="1"/>
        <v>1</v>
      </c>
      <c r="L11" s="39" t="s">
        <v>14</v>
      </c>
      <c r="M11" s="40">
        <v>5</v>
      </c>
      <c r="N11" s="41">
        <v>1</v>
      </c>
      <c r="O11" s="40"/>
      <c r="P11" s="42"/>
      <c r="Q11" s="43"/>
      <c r="R11" s="40">
        <v>5</v>
      </c>
      <c r="S11" s="44">
        <f t="shared" si="2"/>
        <v>1</v>
      </c>
    </row>
    <row r="12" spans="2:19">
      <c r="B12" s="39" t="s">
        <v>15</v>
      </c>
      <c r="C12" s="40"/>
      <c r="D12" s="41"/>
      <c r="E12" s="40"/>
      <c r="F12" s="42">
        <v>1</v>
      </c>
      <c r="G12" s="43">
        <f t="shared" si="0"/>
        <v>1</v>
      </c>
      <c r="H12" s="40">
        <v>1</v>
      </c>
      <c r="I12" s="44">
        <f t="shared" si="1"/>
        <v>1</v>
      </c>
      <c r="L12" s="39" t="s">
        <v>10</v>
      </c>
      <c r="M12" s="40">
        <v>1</v>
      </c>
      <c r="N12" s="41">
        <v>1</v>
      </c>
      <c r="O12" s="40"/>
      <c r="P12" s="42"/>
      <c r="Q12" s="43"/>
      <c r="R12" s="40">
        <v>1</v>
      </c>
      <c r="S12" s="44">
        <f t="shared" si="2"/>
        <v>1</v>
      </c>
    </row>
    <row r="13" spans="2:19">
      <c r="B13" s="45" t="s">
        <v>39</v>
      </c>
      <c r="C13" s="49">
        <v>7</v>
      </c>
      <c r="D13" s="52">
        <f t="shared" ref="D13" si="3">+C13/H13</f>
        <v>0.53846153846153844</v>
      </c>
      <c r="E13" s="49"/>
      <c r="F13" s="49">
        <v>6</v>
      </c>
      <c r="G13" s="52">
        <f t="shared" si="0"/>
        <v>0.46153846153846156</v>
      </c>
      <c r="H13" s="49">
        <v>13</v>
      </c>
      <c r="I13" s="53">
        <f t="shared" si="1"/>
        <v>1</v>
      </c>
      <c r="L13" s="39" t="s">
        <v>15</v>
      </c>
      <c r="M13" s="40">
        <v>1</v>
      </c>
      <c r="N13" s="41">
        <v>0.5</v>
      </c>
      <c r="O13" s="40"/>
      <c r="P13" s="42">
        <v>1</v>
      </c>
      <c r="Q13" s="43">
        <v>0.5</v>
      </c>
      <c r="R13" s="40">
        <v>2</v>
      </c>
      <c r="S13" s="44">
        <f t="shared" si="2"/>
        <v>1</v>
      </c>
    </row>
    <row r="14" spans="2:19">
      <c r="L14" s="39" t="s">
        <v>84</v>
      </c>
      <c r="M14" s="40"/>
      <c r="N14" s="41"/>
      <c r="O14" s="40"/>
      <c r="P14" s="42">
        <v>1</v>
      </c>
      <c r="Q14" s="43">
        <v>1</v>
      </c>
      <c r="R14" s="40">
        <v>1</v>
      </c>
      <c r="S14" s="44">
        <f t="shared" si="2"/>
        <v>1</v>
      </c>
    </row>
    <row r="15" spans="2:19">
      <c r="L15" s="45" t="s">
        <v>39</v>
      </c>
      <c r="M15" s="49">
        <v>17</v>
      </c>
      <c r="N15" s="51">
        <f>+(M15/R15)</f>
        <v>0.65384615384615385</v>
      </c>
      <c r="O15" s="49"/>
      <c r="P15" s="49">
        <v>9</v>
      </c>
      <c r="Q15" s="51">
        <f>+P15/R15</f>
        <v>0.34615384615384615</v>
      </c>
      <c r="R15" s="49">
        <v>26</v>
      </c>
      <c r="S15" s="50">
        <f>+N15+Q15</f>
        <v>1</v>
      </c>
    </row>
    <row r="20" spans="10:11">
      <c r="J20" s="54" t="s">
        <v>95</v>
      </c>
      <c r="K20" s="54" t="s">
        <v>96</v>
      </c>
    </row>
    <row r="21" spans="10:11">
      <c r="J21" s="55">
        <f>+D13</f>
        <v>0.53846153846153844</v>
      </c>
      <c r="K21" s="55">
        <f>+N15</f>
        <v>0.65384615384615385</v>
      </c>
    </row>
  </sheetData>
  <mergeCells count="2">
    <mergeCell ref="M5:R5"/>
    <mergeCell ref="C5:H5"/>
  </mergeCells>
  <pageMargins left="0.7" right="0.7" top="0.75" bottom="0.75" header="0.3" footer="0.3"/>
  <pageSetup paperSize="1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election activeCell="C7" sqref="C7"/>
    </sheetView>
  </sheetViews>
  <sheetFormatPr baseColWidth="10" defaultRowHeight="15"/>
  <cols>
    <col min="1" max="1" width="146.7109375" customWidth="1"/>
  </cols>
  <sheetData>
    <row r="1" spans="1:1" ht="409.5" customHeight="1">
      <c r="A1" s="14" t="s">
        <v>21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2T</vt:lpstr>
      <vt:lpstr>Desempeño 1° y 2° Trimestre</vt:lpstr>
      <vt:lpstr>Semaforizacion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dc:creator>
  <cp:lastModifiedBy>Juan Braulio Rivera Lomas</cp:lastModifiedBy>
  <cp:lastPrinted>2017-04-12T19:31:20Z</cp:lastPrinted>
  <dcterms:created xsi:type="dcterms:W3CDTF">2017-04-11T21:08:43Z</dcterms:created>
  <dcterms:modified xsi:type="dcterms:W3CDTF">2019-07-23T18:04:04Z</dcterms:modified>
</cp:coreProperties>
</file>