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E:\MICHELLE DELARRUE\Actualización página de evaluación\Reporte de avance de metas MIR\"/>
    </mc:Choice>
  </mc:AlternateContent>
  <xr:revisionPtr revIDLastSave="0" documentId="13_ncr:1_{71A4BC01-9E88-40BD-A147-83F8B6D03A41}" xr6:coauthVersionLast="45" xr6:coauthVersionMax="45" xr10:uidLastSave="{00000000-0000-0000-0000-000000000000}"/>
  <bookViews>
    <workbookView xWindow="-120" yWindow="-120" windowWidth="20730" windowHeight="11160" xr2:uid="{00000000-000D-0000-FFFF-FFFF00000000}"/>
  </bookViews>
  <sheets>
    <sheet name="Análisis " sheetId="3" r:id="rId1"/>
    <sheet name="Resumen" sheetId="2" r:id="rId2"/>
  </sheets>
  <definedNames>
    <definedName name="_xlnm._FilterDatabase" localSheetId="0" hidden="1">'Análisis '!$A$1:$N$95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2" l="1"/>
  <c r="F24" i="2"/>
  <c r="F25" i="2"/>
  <c r="F26" i="2"/>
  <c r="F27" i="2"/>
  <c r="F28" i="2"/>
  <c r="F29" i="2"/>
  <c r="F30" i="2"/>
  <c r="F22" i="2"/>
  <c r="F14" i="2"/>
  <c r="F13" i="2"/>
  <c r="F12" i="2"/>
  <c r="F11" i="2"/>
  <c r="F10" i="2"/>
  <c r="F9" i="2"/>
  <c r="F8" i="2"/>
  <c r="F7" i="2"/>
  <c r="F6" i="2"/>
  <c r="C15" i="2"/>
  <c r="E15" i="2"/>
  <c r="D15" i="2"/>
  <c r="F15" i="2" l="1"/>
  <c r="L64" i="3"/>
  <c r="L65" i="3"/>
  <c r="L66" i="3"/>
  <c r="L67" i="3"/>
  <c r="L68" i="3"/>
  <c r="L69" i="3"/>
  <c r="L70" i="3"/>
  <c r="M71" i="3"/>
  <c r="L71" i="3"/>
  <c r="M72" i="3"/>
  <c r="L72" i="3"/>
  <c r="L73" i="3"/>
  <c r="L74" i="3"/>
  <c r="L75" i="3"/>
  <c r="L76" i="3"/>
  <c r="M63" i="3"/>
  <c r="L63" i="3"/>
  <c r="L62" i="3"/>
  <c r="M61" i="3"/>
  <c r="L61" i="3"/>
  <c r="M60" i="3"/>
  <c r="L60" i="3"/>
  <c r="M59" i="3"/>
  <c r="L59" i="3"/>
  <c r="M58" i="3"/>
  <c r="L58" i="3"/>
  <c r="M57" i="3"/>
  <c r="L57" i="3"/>
  <c r="M56" i="3"/>
  <c r="L56" i="3"/>
  <c r="M55" i="3"/>
  <c r="L55" i="3"/>
  <c r="M54" i="3"/>
  <c r="L54" i="3"/>
  <c r="M53" i="3"/>
  <c r="L53" i="3"/>
  <c r="M52" i="3"/>
  <c r="L52" i="3"/>
  <c r="M51" i="3"/>
  <c r="L51" i="3"/>
  <c r="M50" i="3"/>
  <c r="L50" i="3"/>
  <c r="M49" i="3"/>
  <c r="L49" i="3"/>
  <c r="M48" i="3"/>
  <c r="L48" i="3"/>
  <c r="M47" i="3"/>
  <c r="L47" i="3"/>
  <c r="M46" i="3"/>
  <c r="L46" i="3"/>
  <c r="M45" i="3"/>
  <c r="L45" i="3"/>
  <c r="M44" i="3"/>
  <c r="L44" i="3"/>
  <c r="M43" i="3"/>
  <c r="L43" i="3"/>
  <c r="M42" i="3"/>
  <c r="L42" i="3"/>
  <c r="M41" i="3"/>
  <c r="L41" i="3"/>
  <c r="M40" i="3"/>
  <c r="L40" i="3"/>
  <c r="M39" i="3"/>
  <c r="L39" i="3"/>
  <c r="M38" i="3"/>
  <c r="L38" i="3"/>
  <c r="M37" i="3"/>
  <c r="L37" i="3"/>
  <c r="M36" i="3"/>
  <c r="L36" i="3"/>
  <c r="M35" i="3"/>
  <c r="L35" i="3"/>
  <c r="M34" i="3"/>
  <c r="L34" i="3"/>
  <c r="M33" i="3"/>
  <c r="L33" i="3"/>
  <c r="M32" i="3"/>
  <c r="L32" i="3"/>
  <c r="M31" i="3"/>
  <c r="L31" i="3"/>
  <c r="M30" i="3"/>
  <c r="L30" i="3"/>
  <c r="M29" i="3"/>
  <c r="L29" i="3"/>
  <c r="M28" i="3"/>
  <c r="L28" i="3"/>
  <c r="M27" i="3"/>
  <c r="L27" i="3"/>
  <c r="M26" i="3"/>
  <c r="L26" i="3"/>
  <c r="M25" i="3"/>
  <c r="L25" i="3"/>
  <c r="M24" i="3"/>
  <c r="L24" i="3"/>
  <c r="M23" i="3"/>
  <c r="L23" i="3"/>
  <c r="M22" i="3"/>
  <c r="L22" i="3"/>
  <c r="M21" i="3"/>
  <c r="L21" i="3"/>
  <c r="M20" i="3"/>
  <c r="L20" i="3"/>
  <c r="M19" i="3"/>
  <c r="L19" i="3"/>
  <c r="M18" i="3"/>
  <c r="L18" i="3"/>
  <c r="M17" i="3"/>
  <c r="L17" i="3"/>
  <c r="M16" i="3"/>
  <c r="L16" i="3"/>
  <c r="M15" i="3"/>
  <c r="L15" i="3"/>
  <c r="M14" i="3"/>
  <c r="L14" i="3"/>
  <c r="M13" i="3"/>
  <c r="L13" i="3"/>
  <c r="M12" i="3"/>
  <c r="L12" i="3"/>
  <c r="M11" i="3"/>
  <c r="L11" i="3"/>
  <c r="M10" i="3"/>
  <c r="L10" i="3"/>
  <c r="M9" i="3"/>
  <c r="L9" i="3"/>
  <c r="M8" i="3"/>
  <c r="L8" i="3"/>
  <c r="M95" i="3"/>
  <c r="L95" i="3"/>
  <c r="M94" i="3"/>
  <c r="L94" i="3"/>
  <c r="M93" i="3"/>
  <c r="L93" i="3"/>
  <c r="M92" i="3"/>
  <c r="L92" i="3"/>
  <c r="M91" i="3"/>
  <c r="L91" i="3"/>
  <c r="M90" i="3"/>
  <c r="L90" i="3"/>
  <c r="M7" i="3"/>
  <c r="L7" i="3"/>
  <c r="M6" i="3"/>
  <c r="L6" i="3"/>
  <c r="M5" i="3"/>
  <c r="L5" i="3"/>
  <c r="M4" i="3"/>
  <c r="L4" i="3"/>
  <c r="M3" i="3"/>
  <c r="L3" i="3"/>
  <c r="M89" i="3"/>
  <c r="L89" i="3"/>
  <c r="M88" i="3"/>
  <c r="L88" i="3"/>
  <c r="M87" i="3"/>
  <c r="L87" i="3"/>
  <c r="M86" i="3"/>
  <c r="L86" i="3"/>
  <c r="M85" i="3"/>
  <c r="L85" i="3"/>
  <c r="M84" i="3"/>
  <c r="L84" i="3"/>
  <c r="M83" i="3"/>
  <c r="L83" i="3"/>
  <c r="M82" i="3"/>
  <c r="L82" i="3"/>
  <c r="M81" i="3"/>
  <c r="L81" i="3"/>
  <c r="M80" i="3"/>
  <c r="L80" i="3"/>
  <c r="M79" i="3"/>
  <c r="L79" i="3"/>
  <c r="L78" i="3"/>
  <c r="M78" i="3"/>
  <c r="M77" i="3"/>
  <c r="L77" i="3"/>
  <c r="E31" i="2" l="1"/>
  <c r="D31" i="2"/>
  <c r="C31" i="2"/>
  <c r="M2" i="3"/>
  <c r="L2" i="3"/>
  <c r="F31" i="2" l="1"/>
</calcChain>
</file>

<file path=xl/sharedStrings.xml><?xml version="1.0" encoding="utf-8"?>
<sst xmlns="http://schemas.openxmlformats.org/spreadsheetml/2006/main" count="331" uniqueCount="218">
  <si>
    <t>Porcentaje de convocatorias publicadas</t>
  </si>
  <si>
    <t>F002</t>
  </si>
  <si>
    <t>S192</t>
  </si>
  <si>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</si>
  <si>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</si>
  <si>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</si>
  <si>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</si>
  <si>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</si>
  <si>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</si>
  <si>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</si>
  <si>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</si>
  <si>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</si>
  <si>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</si>
  <si>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F002</t>
    </r>
    <r>
      <rPr>
        <sz val="11"/>
        <color theme="1"/>
        <rFont val="Arial Narrow"/>
        <family val="2"/>
      </rPr>
      <t>: Apoyos institucionales para actividades científicas, tecnológicas y de innovación.</t>
    </r>
  </si>
  <si>
    <r>
      <rPr>
        <b/>
        <sz val="11"/>
        <color theme="1"/>
        <rFont val="Arial Narrow"/>
        <family val="2"/>
      </rPr>
      <t>S190</t>
    </r>
    <r>
      <rPr>
        <sz val="11"/>
        <color theme="1"/>
        <rFont val="Arial Narrow"/>
        <family val="2"/>
      </rPr>
      <t>: Becas de posgrado y otras modalidades de apoyo a la calidad</t>
    </r>
  </si>
  <si>
    <r>
      <rPr>
        <b/>
        <sz val="11"/>
        <color theme="1"/>
        <rFont val="Arial Narrow"/>
        <family val="2"/>
      </rPr>
      <t>S191</t>
    </r>
    <r>
      <rPr>
        <sz val="11"/>
        <color theme="1"/>
        <rFont val="Arial Narrow"/>
        <family val="2"/>
      </rPr>
      <t>: Sistema Nacional de Investigadores</t>
    </r>
  </si>
  <si>
    <r>
      <rPr>
        <b/>
        <sz val="11"/>
        <color theme="1"/>
        <rFont val="Arial Narrow"/>
        <family val="2"/>
      </rPr>
      <t>S192</t>
    </r>
    <r>
      <rPr>
        <sz val="11"/>
        <color theme="1"/>
        <rFont val="Arial Narrow"/>
        <family val="2"/>
      </rPr>
      <t>: Fortalecimiento a nivel sectorial de las capacidades científicas, tecnológicas y de innovación</t>
    </r>
  </si>
  <si>
    <r>
      <rPr>
        <b/>
        <sz val="11"/>
        <color theme="1"/>
        <rFont val="Arial Narrow"/>
        <family val="2"/>
      </rPr>
      <t>S278:</t>
    </r>
    <r>
      <rPr>
        <sz val="11"/>
        <color theme="1"/>
        <rFont val="Arial Narrow"/>
        <family val="2"/>
      </rPr>
      <t xml:space="preserve">  Fomento Regional de las Capacidades Científicas, Tecnológicas y de Innovación</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</si>
  <si>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</si>
  <si>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</si>
  <si>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</si>
  <si>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</si>
  <si>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</si>
  <si>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</si>
  <si>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</si>
  <si>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</si>
  <si>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</si>
  <si>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</si>
  <si>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</si>
  <si>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</si>
  <si>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</si>
  <si>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</si>
  <si>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Porcentaje de recursos ministrados  </t>
  </si>
  <si>
    <t xml:space="preserve">S190 </t>
  </si>
  <si>
    <t>Porcentaje de Nuevas Becas de Posgrado otorgadas.</t>
  </si>
  <si>
    <t>Porcentaje de solicitudes para becas de posgrado dictaminadas en los tiempos señalados en las convocatorias.</t>
  </si>
  <si>
    <t>Tasa de variación de becas de posgrado vigentes.</t>
  </si>
  <si>
    <t>Tasa de variación de becas para la Consolidación de Doctores vigentes.</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</si>
  <si>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</si>
  <si>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</si>
  <si>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</si>
  <si>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</si>
  <si>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Porcentaje de estímulos económicos de la modalidad Investigador Nacional Nivel III con respecto al total de miembros del SNI entregados</t>
  </si>
  <si>
    <t>Porcentaje del presupuesto ejercido en la operación del programa</t>
  </si>
  <si>
    <t>Porcentaje de Informes técnicos enviados a dictaminar respecto de los recibidos</t>
  </si>
  <si>
    <t xml:space="preserve">S278 </t>
  </si>
  <si>
    <t>Porcentaje de informes técnicos de proyectos enviados a evaluar</t>
  </si>
  <si>
    <t>Porcentaje de convocatorias emitidas</t>
  </si>
  <si>
    <t xml:space="preserve">Causa:El mayor dinamismo observado durante el segundo semestre del 2019 logró incrementar el numero de convocatorias emitidas, cumpliendo con la meta establecida. 
Efecto: Al cuarto trimestre del 2019, en conjunto el Programa F002, FOINS y FONCICYT publicaron 16 convocatorias.  </t>
  </si>
  <si>
    <t xml:space="preserve">Índice de capacidades científicas y de innovación.  </t>
  </si>
  <si>
    <t xml:space="preserve">Causa: Se superó la meta, debido a que el CONACYT fortaleció el impacto de sus progrmas en las diversas entidades federativas, lo que repercutió en un incremento en el crecimiento del capital humano, la infraestructura y los proyectos de investigación. 
Efecto: Se fortalecieron las capacidades cienttíficas y tecnológicas en las entidades federativas. </t>
  </si>
  <si>
    <t>Porcentaje de apoyos otorgados respecto de lo solicitado</t>
  </si>
  <si>
    <t xml:space="preserve">Causa: Al cuarto trimestre del 2019, se superó la meta estimada de forma mínima, al otorgarse un mayor número de apoyos del Programa F002, FOINS y FONCICYT. 
Efecto: El valor de la meta programada se superó, debido al dinamismo en la cantidad de solicitudes presentadas al Programa F002, FOINS y FONCICYT. </t>
  </si>
  <si>
    <t xml:space="preserve">Porcentaje de proyectos con informe final </t>
  </si>
  <si>
    <t xml:space="preserve">Causa: Derivado de un mayor seguimiento por parte de las areas técnicas por concluir en tiempo y forma los proyectos apoyados se logró un cierre satisfactorio respecto al meta planteada. 
Efecto: Se cumple con la meta establecida de los poyectos que cuentan con informe final, considerando adecuado un margen de error menor al 3 %. </t>
  </si>
  <si>
    <t xml:space="preserve">Causa: Se llegó a un 79.19% de la meta establecida ya que hay convocatorias que no han publicado resultados, debido a la naturaleza de los fideicomisos que operan de forma multianual.  
Efecto: Se logró un porcentaje satisfactorio de recursos ministrados. </t>
  </si>
  <si>
    <t xml:space="preserve">Porcentaje propuestas presentadas con evaluación </t>
  </si>
  <si>
    <t xml:space="preserve">Causa: Las solicitudes captadas a través de los tres mecanismos (Programa F002, FOINS, FOINCICYT)  fueron ligeramente superiores a la meta establecida. Es importante mencionar que las 3714 propuestas recibidas obtuvieron evaluaciones positivas de acuerdo con la normatividad vigente. 
Efecto: Se alcanzó la meta establecida, superando los numeros del año 2018 debido al incremento en el apoyo a las becas en el Programa F002. </t>
  </si>
  <si>
    <t>Porcentaje de propuestas evaluadas</t>
  </si>
  <si>
    <t>Gasto en Investigación Científica y Desarrollo Experimental (GIDE) ejecutado por la Instituciones de Educación Superior (IES) respecto al Producto Interno Bruto (PIB)</t>
  </si>
  <si>
    <t>P001</t>
  </si>
  <si>
    <t>Mide el cambio en el número de descargas del Informe General del Estado de la Ciencia, la Tecnología y la Innovación en México en relación con el año anterior realizadas por medio del Sistema Integrado sobre Información Científica, Desarrollo Tecnológico e Innovación.</t>
  </si>
  <si>
    <t>Causa: El dato de las descargas es acumulado para el IGECTI 2016 (8,006) desde su publicación 7/dic/2017 hasta el 13/12/2019. El dato de descargas del IGECTI 2017 (3,521) es el acumulado desde su publicación 30/nov/2018 hasta el 13/12/2019.</t>
  </si>
  <si>
    <t xml:space="preserve">Causa: Se alcanza la meta. Sin embargo, se debe considerar lo siguiente: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</si>
  <si>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Porcentaje de ASM reportados en SSAS respecto del total de ASM vigentes</t>
  </si>
  <si>
    <t>Causa: La meta se alcanzó. Durante el semestre se reportó en el SSAS el avance de cinco ASM.</t>
  </si>
  <si>
    <t>Porcentaje de Matrices de Indicadores para Resultados (MIR) de los programas presupuestarios de CONACYT con recomendaciones internas y externas incorporadas</t>
  </si>
  <si>
    <t xml:space="preserve">Causa: Los Pp F002, S190, P001, S236 y S278 incorporaron a la MIR las recomendaciones recibidas por parte de la SHCP y CONEVAL </t>
  </si>
  <si>
    <t>Porcentaje de contratos de evaluaciones externas mandatadas en el Programa Anual de Evaluación (PAE) a los programas presupuestarios del CONACYT formalizados</t>
  </si>
  <si>
    <t>Causa: En el PAE 2019 se mandataron dos evaluaciones, una de diseño y otra de procesos, ambas evaluaciones se formalizaron mediante la firma de un Convenio</t>
  </si>
  <si>
    <t>Porcentaje de asesorías proporcionadas a las unidades responsables para la mejora de la MIR de los programas presupuestarios del CONACYT</t>
  </si>
  <si>
    <t>Causa: Derivado de las recomendaciones hechas a la MIR, los Pp F002, S190, P001, S236 y S278 recibieron asesoría sobre las modificaciones a sus MIR.</t>
  </si>
  <si>
    <t>Calificación promedio del Modelo Sintético de Información del Desempeño de los programas presupuestarios de CONACYT</t>
  </si>
  <si>
    <t>Causa: De acuerdo con los resultados del Modelo Sintético de Información del Desempeño (MSD) del ejercicio fiscal 2018, el CONACYT tuvo un desempeño satisfactorio. 
Efecto: La meta se alcanzó</t>
  </si>
  <si>
    <t>Porcentaje  de días laborables invertidos en el proceso de recopilación, procesamiento e integración  de los Informes de Actividades Científicas y Tecnológicas en México</t>
  </si>
  <si>
    <t>Causa: Se alcanzó la meta. El número de días que se invierten en el proceso de recopilación, procesamiento e integración del Informe de Actividades se ha mantenido</t>
  </si>
  <si>
    <t>Porcentaje de actividades de monitoreo de ASM realizadas</t>
  </si>
  <si>
    <t xml:space="preserve">Causa: se alcazó la meta </t>
  </si>
  <si>
    <t>Porcentaje de informes finales de evaluaciones externas entregados</t>
  </si>
  <si>
    <t>Causa: El PAE 2019 mandató dos evaluaciones al CONACYT para el ciclo 2019, una de diseño al Pp K010 "Proyectos de infraestructura social de ciencia y tecnología" y de procesos para el Pp F002 "Apoyos para actividades científicas, tecnológicas y de innovación". El equipo evaluador entregó los informes de cada evaluación.</t>
  </si>
  <si>
    <t>Tasa de variación de exbecarios del CONACYT que acreditan el cumplimiento del objeto de la beca mediante la obtención del documento de liberación del apoyo.</t>
  </si>
  <si>
    <t xml:space="preserve">Causa: Como resultado de una buena gestión y mayor difusión con respecto a la manera en que los exbecarios deben tramitar su carta de reconocimiento; se logró que un mayor número de personas que obtuvieron el grado académico para el que se les otorgó la beca realizaran el trámite de dicha carta a través del sistema de Conacyt. 
Efecto: El efecto de tener un mayor número de cartas de reconocimiento da cuenta de que un mayor número de exbecarios están cumpliendo con el objeto de la beca. Esto permite dar un seguimiento más puntual de aquellas personas que lograr obtener el grado académico para el cual fueron apoyados. </t>
  </si>
  <si>
    <t xml:space="preserve">Causa: Al cierre del tercer trimestre se visualizaba un escenario en el que, la modalidad de Becas de Posgrado Nacionales no recibiría las solicitudes que históricamente se recibían al cierre de cada año. Esto se debe a que las personas no estaban demandando estudiar un posgrado porque manifestaban ver incertidumbre en la gestión del Conacyt. Por tal motivo el indicador se ajustó a la baja. Sin embargo, dado que hubo una buena operación y gestión en el área de becas; la demanda de becas de posgrado incrementó en el segundo período. Esto da cuenta de una buena gestión por parte del Conacyt en el Programa de Becas para dar certidumbre a que aquellas personas que desean estudiar un posgrado.  </t>
  </si>
  <si>
    <t>Tasas de variación de becas de posgrado administradas.</t>
  </si>
  <si>
    <t xml:space="preserve">Causa: La proyección realizada para el cierre de este año se ajustaron a la baja debido al escenario y contexto de transición política y los necesarios recortes presupuestales. Sin embargo, derivado de un adecuado manejo en los procedimientos administrativos y operativos del Programa, se tuvieron, al cierre del año, un mayor número de becas administradas. </t>
  </si>
  <si>
    <t>Porcentaje de solicitudes para apoyos a la Consolidación de Doctores dictaminadas en los tiempos señalados en las convocatorias.</t>
  </si>
  <si>
    <t xml:space="preserve">Causa: Los procedimientos necesarios para la evaluación de las solicitudes para becas de consolidación de doctores fueron planeados, ejecutados y monitoreados de manera adecuada, por lo que todas las solicitudes fueron evaluadas. </t>
  </si>
  <si>
    <t>Causa: Se otorgó un número menor de becas de Consolidación de doctores debido a un ajuste operativo y administrativo con respecto a la manera en como se realizaba el pago de estos apoyos. En particular, el pago de los apoyos para realizar estancias posdoctorales nacionales. Hasta 2017 el pago de las estancias se realizaba directamente a las Instituciones de Educación Superior en una sola exhibición, mientras que, a partir de 2018, el pago se empezó a realizar directamente al posdoctorante de manera mensual. El pago mensual y la vigencia de la estancia posdoctoral condujo a tener un compromiso presupuestal para el ejercicio fiscal 2019. Con ello, el número de apoyos potenciales para estancias posdoctorales en este año se redujo. 
Efecto: El efecto del cambio administrativo y operativo de la forma en que se pagaba el apoyo de estancias posdoctorales condujo a arrastrar un compromiso presupuestal en el 2019. Con ello, el número de apoyos para esta modalidad de becas se redujo.</t>
  </si>
  <si>
    <t>Porcentaje del seguimiento al desempeño a becarios de posgrado nacionales en tiempo.</t>
  </si>
  <si>
    <t>Causa: Debido a la buena respuesta que se tuvo al cierre del año con respecto a la modalidad de Becas de Posgrado Nacionales, se tuvo un incremento en el denominador de becas vigentes para esta modalidad. Sin embargo, por causas que no se atribuyen al Conacyt, se tuvo un mayor número de bajas y suspensiones de los beneficados (numerador) con respecto a lo proyectado. Estas bajas y suspensiones que se realizan normalmente son atribuibles a las personas beneficiadas y obedecen a su propio desempeño académico.</t>
  </si>
  <si>
    <t>Porcentaje de Nuevas Becas para la Consolidación de Doctores otorgadas.</t>
  </si>
  <si>
    <t>Causa: El resultado obtenido sobre este indicador no estuvo lejos de alcanzar la meta. Se otorgó un número menor de becas de Consolidación de Doctores debido a un ajuste operativo y administrativo con respecto a la manera en como se realizaba el pago de estos apoyos. En particular, el pago de los apoyos para realizar estancias posdoctorales nacionales. Hasta 2017 el pago de las estancias se realizaba directamente a las Instituciones de Educación Superior en una sola exhibición, mientras que, a partir de 2018, el pago se empezó a realizar directamente al posdoctorante de manera mensual. El pago mensual y la vigencia de la estancia posdoctoral condujo a tener un compromiso presupuestal para el ejercicio fiscal 2019. Con ello, el número de apoyos potenciales para estancias posdoctorales en este año se redujo.</t>
  </si>
  <si>
    <t>Porcentaje del seguimiento académico a becarios de posgrado al extranjero en tiempo.</t>
  </si>
  <si>
    <t>Causa: Si bien la entrega de los informes académicos de becarios al extranjero es un requisito, no siempre se logra la recepción del 100% de los informes esperados. Esto obedece a distintas causas. Por ejemplo: a) cuestiones personales que se atribuyen directamente al becario; b) Algunos cargan sus informes  a destiempo.</t>
  </si>
  <si>
    <t>Causa: Como resultado del primer año de la transición del nuevo gobierno y las políticas de austeridad; se proyectó un escenario en el que, al cierre del año, se esperaba otorgar un número de becas menor con respecto al año anterior. De tal forma que la tasa de variación de este indicador sería negativa (-8.04) Sin embargo, la buena gestión y los buenos resultados que se obtuvieron en la presente administración permitieron tener un mayor número de becas al cierre con respecto a lo proyectado. Lo que condujo a que la tasa de variación se negativa pero en una magnitud menor (-7.99)</t>
  </si>
  <si>
    <t>Tasa de variación de Programas de Posgrado registrados en el Programa Nacional de Posgrados de Calidad (PNPC)</t>
  </si>
  <si>
    <t xml:space="preserve">Causa: Los procedimientos necesarios para la evaluación de las solicitudes de Programas para ser parte del Padrón Nacional de Posgrados de Calidad (PNPC) fueron planeados, ejecutados y monitoreados de manera adecuada. Como resultado de lo anterior se obtuvo un mayor número de solicitudes evaluadas de manera satisfactoria para ingresar al PNPC. Esto condujo a tener un numerador más grande con respecto a lo proyectado. Lo que resultó en una meta mayor a la proyectada.  </t>
  </si>
  <si>
    <t>Causa: Si bien la meta se alcanzó al 100 %. Es decir, se dictaminaron las solicitudes para becas de posgrado en los tiempos señalados por las convocarias. Lo cierto es que hubo un menor número de solicitudes tanto en el numerador como el denominador con respecto a lo proyecto. Esto se debe a causas no atribuibles a la gestión del Programa, sino causas atribuibles a los becarios potenciales. Por ejemplo; a) baja demanda o interés por realizar estudio de posgrado y b) solicitudes incompletas.</t>
  </si>
  <si>
    <t>Causa: se cumplió la meta</t>
  </si>
  <si>
    <t>Porcentaje de exbecarios del CONACYT de nuevo ingreso al Sistema Nacional de Investigadores (S.N.I.)</t>
  </si>
  <si>
    <t xml:space="preserve">Causa: Los procedimientos necesarios para la evaluación de las solicitudes para nuevo ingreso al Sistema Nacional de Investigadores (SNI) fueron planeados, ejecutados y monitoreados de manera adecuada. Como resultado de lo anterior se obtuvo un mayor número de solicitudes evaluadas de manera satisfactoria para ingresar al Sistema Nacional de Investigadores. </t>
  </si>
  <si>
    <t>Causa: La diferencia radica en aquellas personas que no cumplieron con los requisitos reglamentarios para ser acreedores a un estímulo económico
Efecto: Se disminuyó el déficit del presupuesto otorgado a principios del 2019.</t>
  </si>
  <si>
    <t>Consolidación de los investigadores nacionales vigentes</t>
  </si>
  <si>
    <t>Causa: La diferencia se debe a que se recibió un número menor de solicitudes de renovación con respecto a las esperadas. Es decir, se incrementó el número de investigadores que no presentaron solicitud para permanecer en el SNI. 
Efecto: No se observa ningún efecto presupuestal, ya que la disminución se compensa con el incremento en el padrón de nuevos investigadores</t>
  </si>
  <si>
    <t>Porcentaje de dictámenes elaborados respecto del total de solicitudes recibidas</t>
  </si>
  <si>
    <t xml:space="preserve">Causa: La diferencia de debe a que se recibieron un mayor número de solicitudes que las indicadas por proyección estadística 
Efecto: No se observó ningun efecto presupuestal ya que no todos los investigadores acreditaron los requisitos reglamentarios para recibir el pago del estimulo económico. </t>
  </si>
  <si>
    <t>Factor de impacto en análisis quinquenal de los artículos publicados en revistas indizadas por científicos mexicanos.</t>
  </si>
  <si>
    <t xml:space="preserve">Causa: De acuerdo con la plataforma "InCites" de Thomson Reuters. Esta plataforma depende de información contenida en la base de datos "Web of Science Core Collection", la cual se actualiza día con día. Tanto el número de artículos como las citas que estas reciben son altamente volatiles dependiendo de la fecha de consulta. Lo anterior se debe a lo siguiente:  a) El desfase existente entre la fecha de publicación y la fecha de inclusión en la base de datos  "Web of Science Core Collection", la cual puede tomar  varios meses.  b) Las citas aumentarán en función del tiempo que un artículo circule en las comunidades académicas. </t>
  </si>
  <si>
    <t>Dictámenes rectificados durante la reconsideración.</t>
  </si>
  <si>
    <t xml:space="preserve">Causa: La diferencia se debe a que se recibieron un mayor número de solicitudes de revisión, y de estas, se rectificó una proporción similar a la de años anteriores. 
Efecto: No se observó ningún efecto presupuestal ya que no todos los investigadores acreditaron los requisitos reglamentarios para recibir el pago del estímulo económico. </t>
  </si>
  <si>
    <t>Causa: La diferencia radica en aquellas personas que no cumplieron con los requisitos reglamentarios para ser acreedores a un estímulo económico 
Efecto: Se disminuyó el deficit del presupuesto otorgado a principios del 2019.</t>
  </si>
  <si>
    <t>Tasa de crecimiento de los artículos científicos de calidad publicados en revistas indizadas a nivel mundial</t>
  </si>
  <si>
    <t xml:space="preserve">Causa: La plataforma "InCites" de Thomson Reuters depende de información contenida en la base de datos "Web of Science Core Collection", la cual se actualiza día con día. Tanto el número de artículos como las citas que estas reciben son altamente volátiles dependiendo de la fecha de consulta, por lo que se había estimado un mayor número de artículos publicados, sin embargo al realizar la consulta este fue menor de lo esperado. </t>
  </si>
  <si>
    <t>Artículos científicos publicados por cada millón de habitantes.</t>
  </si>
  <si>
    <t xml:space="preserve">Causa: La plataforma "InCites" de Thomson Reuters depende de información contenida en la base de datos "Web of Science Core Collection", la cual se actualiza día con día. Tanto el número de artículos como las citas que estas reciben son altamente volátiles dependiendo de la fecha de consulta, por lo que, existente un desfase  entre la fecha de publicación y la fecha de inclusión en la base de datos  "Web of Science Core Collection", la cual puede tomar  varios meses. Por lo anterior, se tiene un menor numero de artículos publicados de los que se tenían estimados.    </t>
  </si>
  <si>
    <t>Tasa de variación de investigadores nacionales vigentes</t>
  </si>
  <si>
    <t>Causa: La diferencia radica en las personas que fallecieron durante el año 2019.
Efecto: Ninguno por que el pago del estímulo que les correspondía, si fuera el caso,  se realizó a los beneficiarios que acreditaron reglamentariamente tal condición.</t>
  </si>
  <si>
    <t>Causa: Se aprobó un mayor número de solicitudes para el nivel 1 de las proyectadas al inicio de año.
Efecto: No se observa ningún efecto presupuestal, ya que este incremento se compensa con las personas que no cumplieron con los requisitos reglamentarios en los otros niveles.</t>
  </si>
  <si>
    <t xml:space="preserve">Causa: Se superó la meta debido a que algunos investigadores que no recibían pago de estímulo por no cumplir con el reglamento, presentaron los documentos para regularizar esta situación de pago. 
Efecto: Ninguno </t>
  </si>
  <si>
    <t>Tasa ponderada de efectividad de satisfacción de necesidades de fortalecimiento de capacidades en CTI de los Sectores Administrativos de la Administración Pública Federal (APF)</t>
  </si>
  <si>
    <t>Porcentaje de convocatorias de fondos sectoriales que formalizan sus proyectos en tiempo</t>
  </si>
  <si>
    <t>Porcentaje de  convocatorias que dictaminan sus propuestas en tiempo</t>
  </si>
  <si>
    <t>Causa: Se publicaron Convocatorias en 2019. No obstante, el plazo de 90 días naturales no caducó durante el ejercicio 2019. Sus cierres sucederán en el año 2020.
Efecto: Se presentó un número de convocatorias no cerradas en 2019.</t>
  </si>
  <si>
    <t>Causa: Un determinado número de proyectos solicitaron prórrogas en la presentación de sus informes técnicos. Por lo cual, disminuyó el número de informes técnicos recibidos. Asimismo, otro número de informes técnicos fueron recibidos durante el período vacacional, mismos que se enviarán a evaluar en el año fiscal 2020.
Efecto: Se tiene un porcentaje de cumplimiento en la meta alcanzada menor al esperado.</t>
  </si>
  <si>
    <t>Porcentaje de proyectos  de desarrollo tecnológico e innovación  apoyados económicamente</t>
  </si>
  <si>
    <t>Índice de Generación de Conocimiento y Formación de Recursos Humanos</t>
  </si>
  <si>
    <t>Porcentaje de proyectos  de investigación científica aplicada apoyados económicamente</t>
  </si>
  <si>
    <t>Porcentaje de proyectos  de investigación científica básica apoyados económicamente</t>
  </si>
  <si>
    <t>Tasa ponderada de efectividad de satisfacción de necesidades de generación de capacidades en Ciencia, Tecnología e Innovación de los Sistemas Locales y Regionales de Ciencia, Tecnología e Innovación.</t>
  </si>
  <si>
    <t>Porcentaje de proyectos aprovechados para atender necesidades de Ciencia, Tecnología e Innovación de los sistemas locales y regionales</t>
  </si>
  <si>
    <t>Causa: Se está 0.50 puntos porcentuales por debajo de la meta planteada. En términos absolutos fueron evaluados 16 informes más de los programados, debido principalmente a que los Sujetos de Apoyo  solicitaron ampliación de la vigencia del CAR en etapas intermedias o para finalizar el proyecto, por lo que los informes fueron evaluados en el último trimestre del 2019.
Efecto: En términos absolutos se superó la meta planteada.</t>
  </si>
  <si>
    <t>Porcentaje de solicitudes evaluadas técnicamente en el tiempo que indica la normatividad.</t>
  </si>
  <si>
    <t>Causa: El resultado indica que se cumplió con la meta planteada, en términos absolutos se superó la meta al evaluarse técnicamente en el tiempo que marca la normatividad, 9 proyectos más de los programados, derivado a que se evaluaron 7 propuestas de la convocatoria de Zacatecas y 2 convocatorias del Distrito Federal se evaluaron en el último trimestre.
Efecto: Se cumplió la meta planteada.</t>
  </si>
  <si>
    <t xml:space="preserve">Porcentaje de proyectos formalizados </t>
  </si>
  <si>
    <t>Porcentaje de aportaciones del Consejo Nacional de Ciencia y Tecnología realizadas a los fideicomisos</t>
  </si>
  <si>
    <t xml:space="preserve">Causa: La meta se cumplió en términos relativos y absolutos.
Efecto: Se cumplió la meta anual </t>
  </si>
  <si>
    <t>Porcentaje de anexos de ejecución formalizados</t>
  </si>
  <si>
    <t>Causa: Derivado a los cambios administrativos en la actual administración y al inicio del proceso de extinción de los Fondos Mixtos no se realizaron en el 2019 anexos de ejecución por tal motivo el indicador se reporto en cero.
Efecto: Se cumplió la meta anual</t>
  </si>
  <si>
    <t>Porcentaje de apoyos económicos otorgados a proyectos para la generación de capacidades en Ciencia, Tecnología e Innovación.</t>
  </si>
  <si>
    <t xml:space="preserve">Causa: Se estuvo cerca de lograr la meta planteada ya que el resultado r fue de 12.5 puntos porcentuales por debajo de la meta planteada, debido a que no se realizó la 1a ministración de 4 proyectos que se aprobaron en el mes de diciembre del 2019, se registraron  4 proyectos que se formalizaran y se les dará la primera ministración en el 2020.  
Efecto: no se cumplió la meta </t>
  </si>
  <si>
    <t>U003</t>
  </si>
  <si>
    <t>Porcentaje de estímulos económicos complementarios otorgados en la modalidad PROINNOVA (Proyectos en redes orientados a la innovación)</t>
  </si>
  <si>
    <t>Causa: En el ejercicio fiscal 2019 no se otorgó ningún apoyo, por lo que no hay nada que reportar en este ejercicio;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Efecto: En la ¿Estructura Programática a emplear en el proyecto de Presupuesto de Egresos 2020¿ se consideró  la eliminación de Programa U003.</t>
  </si>
  <si>
    <t>Porcentaje de presupuesto ministrado</t>
  </si>
  <si>
    <t>Porcentaje de proyectos que logran un desarrollo tecnológico exitoso</t>
  </si>
  <si>
    <t>Causa: En el ejercicio fiscal 2019 no se otorgó ningún apoyo, por lo que no hay nada que reportar en este ejercicio;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Efecto: En la Estructura Programática a emplear en el proyecto de Presupuesto de Egresos 2020 se consideró  la eliminación de Programa U003.</t>
  </si>
  <si>
    <t>Porcentaje de cumplimiento en el reporte de informes técnicos comprometidos</t>
  </si>
  <si>
    <t>Causa: El ejercicio fiscal 2019 no se otorgó ningún apoyo, por lo que no hay nada que reportar en este ejercicio;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Efecto: En la ¿Estructura Programática a emplear en el proyecto de Presupuesto de Egresos 2020¿ se consideró  la eliminación de Programa U003.</t>
  </si>
  <si>
    <t>Efecto multiplicador del estímulo económico complementario</t>
  </si>
  <si>
    <t>Causa: En el ejercicio fiscal 2019 no se otorgó ningún apoyo, por lo que no hay nada que reportar en este ejercicio;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Efecto: En la ¿Estructura Programática a emplear en el proyecto de Presupuesto de Egresos 2020¿ se consideró  la eliminación de Programa U003.</t>
  </si>
  <si>
    <t>Porcentaje de estímulos económicos complementarios otorgados en la modalidad INNOVATEC (Innovación tecnológica para las grandes empresas)</t>
  </si>
  <si>
    <t>Causa: En el ejercicio fiscal 2019 no se otorgó ningún apoyo, por lo que no hay nada que reportar en este ejercicio;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Efecto: En la Estructura Programática a emplear en el proyecto de Presupuesto de Egresos 2020 se consideró  la eliminación de Programa U003</t>
  </si>
  <si>
    <t>Índice Global de Innovación para México</t>
  </si>
  <si>
    <t xml:space="preserve">Causa: Se alcanzó la meta establecida en el indicador; sin embargo, el programa no operó. </t>
  </si>
  <si>
    <t xml:space="preserve">Causa: Se alcanza la meta. Sin embargo, se debe considerar lo siguiente: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t>
  </si>
  <si>
    <t>Porcentaje de estímulos económicos complementarios otorgados en la modalidad INNOVAPYME (Innovación tecnológica para las micro, pequeñas y medianas empresas)</t>
  </si>
  <si>
    <t>Causa: En el ejercicio fiscal 2019 no se otorgó ningún apoyo, por lo que no hay nada que reportar en este ejercicio;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Efecto: En la ¿Estructura Programática a emplear en el proyecto de Presupuesto de Egresos 2020¿ se consideró  la eliminación de Programa U003.</t>
  </si>
  <si>
    <t>Porcentaje de propuestas seleccionadas respecto a las evaluadas</t>
  </si>
  <si>
    <t>Maduración tecnológica de los proyectos apoyados.</t>
  </si>
  <si>
    <t>Porcentaje de proyectos formalizados en tiempo</t>
  </si>
  <si>
    <t>Causa: En el ejercicio fiscal 2019 no se otorgó ningún apoyo, por lo que no hay nada que reportar en este ejercicio; aunado a esto, el Comité Técnico Intersecretarial de Innovación del Programa de Estímulos a la Innovación en la Vigesimocuarta Sesión Extraordinaria Comité Técnico Intersecretarial de Innovación, acordó cancelar la Convocatoria 2019, al no contarse con suficiencia presupuestal para su operación
Efecto: En la ¿Estructura Programática a emplear en el proyecto de Presupuesto de Egresos 2020¿ se consideró  la eliminación de Programa U003</t>
  </si>
  <si>
    <t>E003</t>
  </si>
  <si>
    <t>Eficiencia terminal</t>
  </si>
  <si>
    <t xml:space="preserve">Causa: Este indicador se rebasó en un 0.08% derivado del aumento en la matricula de alumnos graduados de cada CPI. </t>
  </si>
  <si>
    <t>Índice de recursos para la investigación</t>
  </si>
  <si>
    <t xml:space="preserve">Causa: Este indicador se rebasó en un 0.05% de la meta programada derivado del financiamiento de recursos externos a los proyectos generados por cada uno de los CPI. </t>
  </si>
  <si>
    <t>Tasa de Variación del Pilar de Innovación del Índice de Competitividad Global del FEM</t>
  </si>
  <si>
    <t xml:space="preserve">Causa: Se alcanzó la meta.  </t>
  </si>
  <si>
    <t>Calidad de los Posgrados</t>
  </si>
  <si>
    <t>Causa: Este indicador se rebasó en un 0.02% de la meta programada debido al mayor número de programas registrados en el PNPC en 2019</t>
  </si>
  <si>
    <t>Tasa de variación de solicitudes de ingreso (incluye FIDERH)</t>
  </si>
  <si>
    <t xml:space="preserve">Causa: La variación de este indicador radica en la  periodicidad con la que se aperturan los programas de especialidad de cada CPI, al ser multianuales, el aspirante que ingresa depende de una convocatoria y su vigencia, por lo que en 2019 existió una mínima apertura de estas, lo que provocó una afectación negativa en el indicador. </t>
  </si>
  <si>
    <t>Generación de Conocimiento de Calidad</t>
  </si>
  <si>
    <t xml:space="preserve">Causa: Los datos que se presentan con relación al número de publicaciones arbitradas corresponden a la última actualización de los datos de cada CPI al cierre de 2019. la disminución en la meta consistió en que se realizó una menor publicación de artículos, relacionada con la cantidad total de investigadores, por lo que es necesario prestar atención en la cuantificación de las publicaciones arbitradas total. </t>
  </si>
  <si>
    <t>Porcentaje de Proyectos finalizados en tiempo y forma</t>
  </si>
  <si>
    <t>Causa: Este indicador se rebasó en un 7.89% de la meta programada derivado de que los proyectos, generalmente, se realizan mediante fondos o convenios para la investigación, y éstos son multianuales, por lo que, de acuerdo a los programas de desarrollo y las ministraciones de cada uno de ellos, sus fechas de conclusión fueron en el presente ejercicio, lo que benefició dicho indicador.</t>
  </si>
  <si>
    <t>Participación en actividades de divulgación</t>
  </si>
  <si>
    <t xml:space="preserve">Causa: Este indicador se rebasó en un 1.62% derivado del incremento de los medios de los CPI para difundir las actividades en materia de ciencia y tecnología que generan en cada uno de sus ámbitos al público en general, ya que se incremento el número de publicaciones en prensa, hubo una mayor difusión de vídeos informativos así como utilización de las redes sociales institucionales. También se realizaron visitas guiadas y recorridos a cada uno de los planteles y se tuvo mayor presencia  en conferencias, talleres y en radio. </t>
  </si>
  <si>
    <t xml:space="preserve">Causa: Se alcanza la meta. Sin embargo, se debe considerar lo siguiente:                                                                                                           1. El último dato duro de GIDEIES = 39,345,915 (año 2016). 2.  El próximo año se levantará la encuesta ESIDET 2019  y proprocionará datos para 2017, 2018 y 2019 3. Se preveé que la inversión en GIDE gobierno y empresas presente un mínimo de incremento. 4. Se mantiene el dato del PIB estimado por SHCP para 2019 </t>
  </si>
  <si>
    <t>Proyectos Interinstitucionales</t>
  </si>
  <si>
    <t>Causa: Este indicador se rebasó en un 0.06% de la meta programada debido al esfuerzo de los CPI en el incremento en la generación de proyectos, derivado de la cooperación con otras instituciones u organizaciones públicas, privadas o sociales.</t>
  </si>
  <si>
    <t>Transferencia de Conocimiento</t>
  </si>
  <si>
    <t xml:space="preserve">Causa: La variación en este indicador se deriva de la retracción económica en 2019; la cancelación de diversos programas que operaba el CONACYT, así como de la competencia de los CPI y otras instituciones por acceder a los recursos destinados a la Ciencia y Tecnología, situación que impactó en el porcentaje de avance de este indicador. </t>
  </si>
  <si>
    <t>Actividades de divulgación y difusión de la ciencia</t>
  </si>
  <si>
    <t>Causa: Este indicador se rebasó en 0.11% de la meta programada derivado del incremento de los medios de los CPI para difundir las actividades en materia de ciencia y tecnología que generan en cada uno de sus ámbitos al público en general, ya que se incremento el número de publicaciones en prensa, hubo una mayor difusión de vídeos informativos así como utilización de las redes sociales institucionales. También se realizaron visitas guiadas y recorridos a cada uno de los planteles y se tuvo mayor presencia  en conferencias, talleres y en radio.</t>
  </si>
  <si>
    <t>Porcentaje de alumnos de los Centros Públicos de Investigación CONACYT apoyados</t>
  </si>
  <si>
    <t>Causa: Este indicador se rebasó en un 13.11% derivado al incremento en la matricula total de los CPI en relación con la estimada para el año 2019, derivado del mayor número de inscripciones en el año, también existió un aumento en el número de apoyos otorgados a los alumnos.</t>
  </si>
  <si>
    <t>K010</t>
  </si>
  <si>
    <t>Porcentaje de Proyectos de Inversión sometidos a evaluación</t>
  </si>
  <si>
    <t xml:space="preserve">Causa: Corresponden a las propuestas que  cumplen con los requisitos indicados en el Reglamento de ley Federal de Presupuesto y Responsabilidad Hacendaría.      </t>
  </si>
  <si>
    <t>Porcentaje de Programas y Proyectos de Inversión registrados en cartera de inversión</t>
  </si>
  <si>
    <t>Causa: Corresponden a los proyectos que de acuerdo a los criterios establecidos en la Ley Federal de Presupuesto y Responsabilidad Hacendaría, se priorizan en el Documento de Planeación.</t>
  </si>
  <si>
    <t>Porcentaje de proyectos de infraestructura de los Centros Públicos de Investigación CONACYT atendidas</t>
  </si>
  <si>
    <t xml:space="preserve">Causa: Para el  ramo 38  en el Presupuesto de Egresos de la Federación 2019 , solo se asigno recurso fiscal para inversión a un Centro , el otro corresponde a recursos propios. </t>
  </si>
  <si>
    <t xml:space="preserve">Causa: "Se alcanza la meta. Sin embargo, se debe considerar lo siguiente:                                                                                                           1. El último dato duro de GIDEIES = 39,345,915 (año 2016). 2.  El próximo año se levantará la encuesta ESIDET 2019  y proporcionará datos para 2017, 2018 y 2019 3. Se prevé que la inversión en GIDE gobierno y empresas presente un mínimo de incremento. 4. Se mantiene el dato del PIB estimado por SHCP para 2019 " </t>
  </si>
  <si>
    <t>Variación del Pilar de Innovación del Índice de Competitividad Global del FEM</t>
  </si>
  <si>
    <t xml:space="preserve">Causa: Se alcanzó la meta </t>
  </si>
  <si>
    <t xml:space="preserve">Porcentaje de CPI que presentan Documento de Planeación </t>
  </si>
  <si>
    <t>Causa: De los 27 Organismos  coordinados por CONACYT uno corresponde a un Fideicomiso.</t>
  </si>
  <si>
    <r>
      <rPr>
        <b/>
        <sz val="11"/>
        <color theme="1"/>
        <rFont val="Arial Narrow"/>
        <family val="2"/>
      </rPr>
      <t>K010:</t>
    </r>
    <r>
      <rPr>
        <sz val="11"/>
        <color theme="1"/>
        <rFont val="Arial Narrow"/>
        <family val="2"/>
      </rPr>
      <t xml:space="preserve"> Proyectos de infraestructura social de ciencia y tecnología</t>
    </r>
  </si>
  <si>
    <r>
      <rPr>
        <b/>
        <sz val="11"/>
        <color theme="1"/>
        <rFont val="Arial Narrow"/>
        <family val="2"/>
      </rPr>
      <t>P001:</t>
    </r>
    <r>
      <rPr>
        <sz val="11"/>
        <color theme="1"/>
        <rFont val="Arial Narrow"/>
        <family val="2"/>
      </rPr>
      <t xml:space="preserve"> Diseño y evaluación de políticas en ciencia, tecnología e innovación</t>
    </r>
  </si>
  <si>
    <r>
      <rPr>
        <b/>
        <sz val="11"/>
        <color theme="1"/>
        <rFont val="Arial Narrow"/>
        <family val="2"/>
      </rPr>
      <t>U003:</t>
    </r>
    <r>
      <rPr>
        <sz val="11"/>
        <color theme="1"/>
        <rFont val="Arial Narrow"/>
        <family val="2"/>
      </rPr>
      <t xml:space="preserve"> Innovación tecnológica para incrementar la productividad de las empresas</t>
    </r>
  </si>
  <si>
    <r>
      <t xml:space="preserve">E003: </t>
    </r>
    <r>
      <rPr>
        <sz val="11"/>
        <color theme="1"/>
        <rFont val="Arial Narrow"/>
        <family val="2"/>
      </rPr>
      <t>Investigación científica, desarrollo e innovación</t>
    </r>
  </si>
  <si>
    <t>Cuadro 1: Cumplimiento de las metas al cuarto trimestre de 2019 de los Indicadores de las MIR del CONACYT</t>
  </si>
  <si>
    <t>Cuadro 2: Porcentaje de Cumplimiento de las metas al cuarto trimestre de 2019 de los Indicadores de las MIR del CONACYT</t>
  </si>
  <si>
    <r>
      <rPr>
        <b/>
        <sz val="11"/>
        <color theme="1"/>
        <rFont val="Arial Narrow"/>
        <family val="2"/>
      </rPr>
      <t>U003:</t>
    </r>
    <r>
      <rPr>
        <sz val="11"/>
        <color theme="1"/>
        <rFont val="Arial Narrow"/>
        <family val="2"/>
      </rPr>
      <t xml:space="preserve"> Innovación tecnológica para incrementar la productividad de las empresas*</t>
    </r>
  </si>
  <si>
    <t>*En el ejercicio fiscal 2019 no se otorgó ningún apoyo, por lo que no hay nada que reportar en este ejercicio, ya que el programa no operó, sin embargo se alcanzó la meta establecida en el indicador.</t>
  </si>
  <si>
    <t>Causa: Uno de los fondos sectoriales sobrestimó el conteo de los Informes Técnicos de cierre en el tercer trimestre. Como resultado, uno de los componentes del indicador tuvo programación al alza; el cual contrastó con lo obtenido al cierre del año. Por otra parte, varios proyectos solicitaron prórrogas en la presentación de los informes técnicos finales y existen otros proyectos cuyos Informes Técnicos de cierre se encuentran en evaluación, por lo que no se les puede otorgar todavía un dictamen favorable. Lo anterior provoca que los componentes en el indicador estén por debajo de lo programado.
Efecto: La meta alcanzada está por debajo de la meta ajustada.</t>
  </si>
  <si>
    <t>Causa: Durante el primer semestre del año, se realizaron escasas sesiones de Comité Técnico y de Administración (CTA), principal órgano para la autorización y publicación de convocatorias, entre varios Fondos debido al cambio y nombramiento de nuevos Secretarios Administrativos en los sectoriales. Por consecuencia, se programó un número inferior de convocatorias. No obstante, en el segundo semestre, se estableció una comunicación continua entre los sectoriales con CONACYT a través de las sesiones de CTA. Esto permitió acordar el uso de los recursos económicos remanentes de varios Fondos para la publicación de nuevas Convocatorias a fines del último trimestre de 2019.
Efecto: Se rebasó la meta ajustada.</t>
  </si>
  <si>
    <t>Causa: Para el caso del denominador: fue posible ministrar un mayor número de proyectos programados para el año 2019 porque se aprobaron  proyectos en mayor cantidad en uno de los Fondos Sectoriales por ampliación de su presupuesto original. Para el numerador: se actualizó el número de proyectos apoyados económicamente a partir de sus estatus. Existen proyectos cuyos Informes Técnicos en alguna etapa fueron evaluados negativamente, por lo que no se les ministraron los recursos correspondientes durante el periodo anual.
Efecto: Se rebasó el número de proyectos apoyados económicamente.</t>
  </si>
  <si>
    <t>Causa: Para el caso del denominador: fue posible ministrar un mayor número de proyectos programados para el año 2019 porque se aprobaron  proyectos en mayor cantidad en uno de los Fondos Sectoriales por ampliación de su presupuesto original. En el numerador, existen proyectos cuyos Informes Técnicos en alguna etapa fueron evaluados negativamente, por lo que no se les ministraron los recursos correspondientes durante el periodo anual.
Efecto: Se rebasó el número de proyectos apoyados económicamente. No obstante, disminuyó el número de proyectos en investigación científica aplicada.</t>
  </si>
  <si>
    <t>Causa: Para el caso del denominador: fue posible ministrar un mayor número de proyectos programados para el año 2019 porque se aprobaron  proyectos en mayor cantidad en uno de los Fondos Sectoriales por ampliación de su presupuesto original. Para el numerador: esa misma aprobación en el número de proyectos por ampliación de presupuesto incrementó el número de ministraciones.
Efecto: Se rebasó el número de proyectos apoyados económicamente.</t>
  </si>
  <si>
    <t>Causa: La diferencia entre los dos valores reportados no se considera significativa en función de que su valor es pequeño. Es importante resaltar que este valor depende de 6 variables para cada uno de 164 los proyectos evaluados en el año, por lo que, dicho de la forma más sencilla posible, el origen de la diferencia está en que el conjunto de los proyectos evaluados en el último trimestre tuvo un valor mayor que el cociente productos entregados/comprometidos que los considerados en los tres primeros trimestres del año. Por otra parte, si bien el valor del indicador se ve influenciado por la calidad del seguimiento que la DICB realiza sobre el grado de cumplimiento de los compromisos establecidos por el Responsable Técnico del proyecto, como se indica arriba, el valor del cociente en gran medida depende de los logros de cada uno de los proyectos evaluados.
Efecto: Valor ligeramente mayor del indicador.</t>
  </si>
  <si>
    <t>Causa: El Comité Técnico y de Administración de varios fondos autorizaron proyectos en los últimos trimestres de 2019. Pero se rebasaron las fechas establecidas en el indicador porque la plataforma informática encargada de realizar la formalización de los proyectos presentó problemas técnicos dado que se encuentra en desarrollo aún, causa no imputable a los secretarios técnicos.
Efecto: La meta alcanzada está por debajo de la ajustada.</t>
  </si>
  <si>
    <t>Causa:El resultado de la tasa ponderada de efectividad de satisfacción de necesidades de generación de capacidades en Ciencia, Tecnología e Innovación de los Sistemas Locales y Regionales de Ciencia, Tecnología e Innovación fue de 42.91 puntos porcentuales mayor a la meta planteada, esto fue debido a que hubo 64 demandas aprobadas en el periodo, de 65 proyectos con dictamen técnico final satisfactorio, lo que superó las proyecciones iniciales. Del total de proyectos con dictamen técnico final satisfactorio, 53 tuvieron dictamen técnico final satisfactorio en el 2019 y 12 obtuvieron el dictamen técnico final satisfactorio en el mes de diciembre del 2018. Cabe mencionar que la encuesta considera los proyectos con dictamen técnico final satisfactorio enero a septiembre 2019 y los del último trimestre del año anterior.  
Efecto: Se superó la meta planteada.</t>
  </si>
  <si>
    <t>Causa: Se está 21.36 puntos porcentuales por debajo de la meta planteada, debido a que no se formalizaron 14 proyectos de la meta planteada, ya que estos fueron aprobados en el mes de diciembre 2019. La diferencia que existe en la meta lograda en el denominador obedece a que se planeó evaluar 62 proyectos, de los cuales solo 61 proyectos se evaluaron en 2019, falto mandar un proyecto a evaluar para alcanzar la meta planeada debido a que no se recibió la evaluación en el último trimestre del año. A futuro, se tomarán las medidas necesarias para fortalecer la planeación de metas del programa, que generen información confiable y verificable.
Efecto: No se cumplió la meta</t>
  </si>
  <si>
    <t xml:space="preserve">Causa: Se tenía estimado que, al final de año, se tendrían 50 proyectos con dictamen técnico final satisfactorio; sin embargo, se logró que 65 proyectos obtuvieran el dictamen técnico final satisfactorio, esto debido al seguimiento dado a cada proyecto. Por lo anterior, la encuesta de uso de resultados de proyectos del Programa presupuestario S278 que fueron aprovechados para atender las necesidades en Ciencia, Tecnología e Innovación de los sistemas locales y regionales, se aplicó a los usuarios de los 65 proyectos con dictamen técnico final satisfactorio. La falta de respuesta de la totalidad de los usuarios ocasionó que la meta quedara 56.92 puntos porcentuales por debajo de la meta planeada, es decir, únicamente respondieron 28 usuarios.
Efecto: no se cumplió la meta </t>
  </si>
  <si>
    <t>Causa: El resultado indica valores relativos de 7.69 puntos porcentuales por encima de la meta planteada. En valores absolutos se publicaron 12 convocatorias más de las planteadas en el año. Cabe precisar que como parte de la nueva estrategia institucional, las convocatorias aprobadas y publicadas en el último trimestre del año, están orientadas a la atención de problemáticas nacionales concretas mediante los Programas Nacionales Estratégicos del CONACYT (PRONACES). En este sentido, la aprobación y publicación de las 12 convocatorias adicionales se dio posterior a los periodos de ajuste de metas normados por la SHCP (se publicaron en noviembre de 2019), por lo que no se pudieron registrar en el PASH. A futuro, se tomarán las medidas necesarias para fortalecer la planeación de metas del programa, para generar información confiable y verificable. 
Efecto: Se superó la meta planteada.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</si>
</sst>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10"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1" tint="0.499984740745262"/>
        <bgColor indexed="64"/>
      </patternFill>
    </fill>
  </fills>
  <borders count="6">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0" fontId="0" fillId="2" borderId="4" xfId="0" applyFill="1" applyBorder="1" applyAlignment="1">
      <alignment vertical="center" wrapText="1"/>
    </xf>
    <xf numFmtId="0" fontId="0" fillId="0" borderId="4" xfId="0" applyFill="1" applyBorder="1" applyAlignment="1">
      <alignment vertical="center" wrapText="1"/>
    </xf>
    <xf numFmtId="4" fontId="0" fillId="0" borderId="4" xfId="0" applyNumberFormat="1" applyBorder="1"/>
    <xf numFmtId="0" fontId="0" fillId="0" borderId="4" xfId="0" applyBorder="1" applyAlignment="1">
      <alignment vertical="top" wrapText="1"/>
    </xf>
    <xf numFmtId="4" fontId="0" fillId="0" borderId="4" xfId="0" applyNumberFormat="1" applyBorder="1" applyAlignment="1">
      <alignment vertical="center"/>
    </xf>
    <xf numFmtId="0" fontId="0" fillId="0" borderId="4" xfId="0" applyBorder="1" applyAlignment="1">
      <alignment vertical="center" wrapText="1"/>
    </xf>
    <xf numFmtId="0" fontId="0" fillId="0" borderId="0" xfId="0" applyAlignment="1">
      <alignment vertical="center"/>
    </xf>
    <xf numFmtId="4" fontId="0" fillId="0" borderId="4" xfId="1" applyNumberFormat="1" applyFont="1" applyFill="1" applyBorder="1"/>
    <xf numFmtId="4" fontId="0" fillId="0" borderId="4" xfId="0" applyNumberFormat="1" applyFill="1" applyBorder="1"/>
    <xf numFmtId="0" fontId="0" fillId="0" borderId="4" xfId="0" applyBorder="1" applyAlignment="1">
      <alignment wrapText="1"/>
    </xf>
    <xf numFmtId="0" fontId="0" fillId="2" borderId="5" xfId="0" applyFill="1" applyBorder="1" applyAlignment="1">
      <alignment vertical="center" wrapText="1"/>
    </xf>
    <xf numFmtId="165" fontId="9" fillId="0" borderId="4" xfId="1" applyNumberFormat="1" applyFont="1" applyFill="1" applyBorder="1"/>
    <xf numFmtId="165" fontId="9" fillId="0" borderId="4" xfId="0" applyNumberFormat="1" applyFont="1" applyFill="1" applyBorder="1"/>
    <xf numFmtId="4" fontId="9" fillId="0" borderId="4" xfId="1" applyNumberFormat="1" applyFont="1" applyFill="1" applyBorder="1"/>
    <xf numFmtId="4" fontId="9" fillId="0" borderId="4" xfId="0" applyNumberFormat="1" applyFont="1" applyFill="1" applyBorder="1"/>
    <xf numFmtId="0" fontId="0" fillId="5" borderId="4" xfId="0" applyFill="1" applyBorder="1" applyAlignment="1">
      <alignment vertical="center" wrapText="1"/>
    </xf>
    <xf numFmtId="4" fontId="0" fillId="5" borderId="4" xfId="0" applyNumberFormat="1" applyFill="1" applyBorder="1"/>
    <xf numFmtId="4" fontId="9" fillId="5" borderId="4" xfId="1" applyNumberFormat="1" applyFont="1" applyFill="1" applyBorder="1"/>
    <xf numFmtId="4" fontId="9" fillId="5" borderId="4" xfId="0" applyNumberFormat="1" applyFont="1" applyFill="1" applyBorder="1"/>
    <xf numFmtId="0" fontId="0" fillId="5" borderId="4" xfId="0" applyFill="1" applyBorder="1" applyAlignment="1">
      <alignment wrapText="1"/>
    </xf>
    <xf numFmtId="165" fontId="9" fillId="5" borderId="4" xfId="1" applyNumberFormat="1" applyFont="1" applyFill="1" applyBorder="1"/>
    <xf numFmtId="165" fontId="9" fillId="5" borderId="4" xfId="0" applyNumberFormat="1" applyFont="1" applyFill="1" applyBorder="1"/>
    <xf numFmtId="0" fontId="5" fillId="2" borderId="0" xfId="0" applyFont="1" applyFill="1" applyAlignment="1">
      <alignment horizontal="left" vertical="center" wrapText="1"/>
    </xf>
    <xf numFmtId="10" fontId="6" fillId="2" borderId="0" xfId="1" applyNumberFormat="1" applyFont="1" applyFill="1" applyAlignment="1">
      <alignment horizontal="center" vertical="center"/>
    </xf>
    <xf numFmtId="0" fontId="0" fillId="6" borderId="4" xfId="0" applyFill="1" applyBorder="1" applyAlignment="1">
      <alignment vertical="center" wrapText="1"/>
    </xf>
    <xf numFmtId="4" fontId="0" fillId="6" borderId="4" xfId="0" applyNumberFormat="1" applyFill="1" applyBorder="1"/>
    <xf numFmtId="165" fontId="9" fillId="6" borderId="4" xfId="1" applyNumberFormat="1" applyFont="1" applyFill="1" applyBorder="1"/>
    <xf numFmtId="165" fontId="9" fillId="6" borderId="4" xfId="0" applyNumberFormat="1" applyFont="1" applyFill="1" applyBorder="1"/>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xf numFmtId="0" fontId="0" fillId="0" borderId="0" xfId="0" applyFill="1"/>
    <xf numFmtId="0" fontId="0" fillId="0" borderId="4" xfId="0" applyFill="1" applyBorder="1" applyAlignment="1">
      <alignment wrapText="1"/>
    </xf>
    <xf numFmtId="0" fontId="0" fillId="7" borderId="4" xfId="0" applyFill="1" applyBorder="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tabSelected="1" zoomScale="85" zoomScaleNormal="85" workbookViewId="0"/>
  </sheetViews>
  <sheetFormatPr baseColWidth="10" defaultRowHeight="16.5" customHeight="1" x14ac:dyDescent="0.25"/>
  <cols>
    <col min="1" max="1" width="15.7109375" customWidth="1"/>
    <col min="2" max="2" width="29" bestFit="1" customWidth="1"/>
    <col min="3" max="3" width="21.28515625" bestFit="1" customWidth="1"/>
    <col min="4" max="4" width="20.85546875" bestFit="1" customWidth="1"/>
    <col min="5" max="5" width="20.42578125" bestFit="1" customWidth="1"/>
    <col min="6" max="6" width="14.42578125" customWidth="1"/>
    <col min="7" max="8" width="21.42578125" bestFit="1" customWidth="1"/>
    <col min="9" max="9" width="15.42578125" customWidth="1"/>
    <col min="10" max="10" width="20.85546875" bestFit="1" customWidth="1"/>
    <col min="11" max="11" width="24.140625" bestFit="1" customWidth="1"/>
    <col min="12" max="12" width="19.5703125" bestFit="1" customWidth="1"/>
    <col min="13" max="13" width="23.28515625" bestFit="1" customWidth="1"/>
    <col min="14" max="14" width="50.85546875" customWidth="1"/>
    <col min="15" max="15" width="9" bestFit="1" customWidth="1"/>
  </cols>
  <sheetData>
    <row r="1" spans="1:17" ht="63.75" x14ac:dyDescent="0.25">
      <c r="A1" s="10" t="s">
        <v>18</v>
      </c>
      <c r="B1" s="10" t="s">
        <v>19</v>
      </c>
      <c r="C1" s="10" t="s">
        <v>20</v>
      </c>
      <c r="D1" s="11" t="s">
        <v>21</v>
      </c>
      <c r="E1" s="11" t="s">
        <v>22</v>
      </c>
      <c r="F1" s="10" t="s">
        <v>23</v>
      </c>
      <c r="G1" s="11" t="s">
        <v>24</v>
      </c>
      <c r="H1" s="11" t="s">
        <v>25</v>
      </c>
      <c r="I1" s="10" t="s">
        <v>26</v>
      </c>
      <c r="J1" s="10" t="s">
        <v>27</v>
      </c>
      <c r="K1" s="10" t="s">
        <v>28</v>
      </c>
      <c r="L1" s="10" t="s">
        <v>29</v>
      </c>
      <c r="M1" s="10" t="s">
        <v>30</v>
      </c>
      <c r="N1" s="10" t="s">
        <v>31</v>
      </c>
      <c r="Q1" s="45"/>
    </row>
    <row r="2" spans="1:17" ht="66.75" customHeight="1" x14ac:dyDescent="0.25">
      <c r="A2" s="12" t="s">
        <v>1</v>
      </c>
      <c r="B2" s="13" t="s">
        <v>32</v>
      </c>
      <c r="C2" s="14">
        <v>100</v>
      </c>
      <c r="D2" s="14">
        <v>2630237380</v>
      </c>
      <c r="E2" s="14">
        <v>2630237380</v>
      </c>
      <c r="F2" s="14">
        <v>100</v>
      </c>
      <c r="G2" s="14">
        <v>2255648583.9200001</v>
      </c>
      <c r="H2" s="14">
        <v>2255648583.9200001</v>
      </c>
      <c r="I2" s="14">
        <v>79.19</v>
      </c>
      <c r="J2" s="14">
        <v>1786227119.21</v>
      </c>
      <c r="K2" s="14">
        <v>2255648583.9099998</v>
      </c>
      <c r="L2" s="25">
        <f t="shared" ref="L2:L7" si="0">+(I2/C2)*100</f>
        <v>79.19</v>
      </c>
      <c r="M2" s="26">
        <f t="shared" ref="M2:M7" si="1">+(I2/F2)*100</f>
        <v>79.19</v>
      </c>
      <c r="N2" s="15" t="s">
        <v>55</v>
      </c>
    </row>
    <row r="3" spans="1:17" ht="51.75" customHeight="1" x14ac:dyDescent="0.25">
      <c r="A3" s="12" t="s">
        <v>1</v>
      </c>
      <c r="B3" s="13" t="s">
        <v>47</v>
      </c>
      <c r="C3" s="14">
        <v>100</v>
      </c>
      <c r="D3" s="14">
        <v>9</v>
      </c>
      <c r="E3" s="14">
        <v>9</v>
      </c>
      <c r="F3" s="14">
        <v>100</v>
      </c>
      <c r="G3" s="14">
        <v>16</v>
      </c>
      <c r="H3" s="14">
        <v>16</v>
      </c>
      <c r="I3" s="14">
        <v>100</v>
      </c>
      <c r="J3" s="14">
        <v>16</v>
      </c>
      <c r="K3" s="14">
        <v>16</v>
      </c>
      <c r="L3" s="25">
        <f t="shared" si="0"/>
        <v>100</v>
      </c>
      <c r="M3" s="26">
        <f t="shared" si="1"/>
        <v>100</v>
      </c>
      <c r="N3" s="15" t="s">
        <v>48</v>
      </c>
    </row>
    <row r="4" spans="1:17" ht="51.75" customHeight="1" x14ac:dyDescent="0.25">
      <c r="A4" s="12" t="s">
        <v>1</v>
      </c>
      <c r="B4" s="13" t="s">
        <v>49</v>
      </c>
      <c r="C4" s="14">
        <v>0.17</v>
      </c>
      <c r="D4" s="14"/>
      <c r="E4" s="14"/>
      <c r="F4" s="14">
        <v>0.17</v>
      </c>
      <c r="G4" s="14"/>
      <c r="H4" s="14"/>
      <c r="I4" s="14">
        <v>0.72</v>
      </c>
      <c r="J4" s="14"/>
      <c r="K4" s="14"/>
      <c r="L4" s="25">
        <f t="shared" si="0"/>
        <v>423.5294117647058</v>
      </c>
      <c r="M4" s="26">
        <f t="shared" si="1"/>
        <v>423.5294117647058</v>
      </c>
      <c r="N4" s="15" t="s">
        <v>50</v>
      </c>
    </row>
    <row r="5" spans="1:17" ht="51.75" customHeight="1" x14ac:dyDescent="0.25">
      <c r="A5" s="12" t="s">
        <v>1</v>
      </c>
      <c r="B5" s="13" t="s">
        <v>51</v>
      </c>
      <c r="C5" s="14">
        <v>100</v>
      </c>
      <c r="D5" s="14">
        <v>636</v>
      </c>
      <c r="E5" s="14">
        <v>636</v>
      </c>
      <c r="F5" s="14">
        <v>100</v>
      </c>
      <c r="G5" s="14">
        <v>3500</v>
      </c>
      <c r="H5" s="14">
        <v>3500</v>
      </c>
      <c r="I5" s="14">
        <v>101.37</v>
      </c>
      <c r="J5" s="14">
        <v>3548</v>
      </c>
      <c r="K5" s="14">
        <v>3500</v>
      </c>
      <c r="L5" s="25">
        <f t="shared" si="0"/>
        <v>101.37</v>
      </c>
      <c r="M5" s="26">
        <f t="shared" si="1"/>
        <v>101.37</v>
      </c>
      <c r="N5" s="15" t="s">
        <v>52</v>
      </c>
    </row>
    <row r="6" spans="1:17" ht="51.75" customHeight="1" x14ac:dyDescent="0.25">
      <c r="A6" s="12" t="s">
        <v>1</v>
      </c>
      <c r="B6" s="13" t="s">
        <v>53</v>
      </c>
      <c r="C6" s="14">
        <v>56.24</v>
      </c>
      <c r="D6" s="14">
        <v>4350</v>
      </c>
      <c r="E6" s="14">
        <v>7735</v>
      </c>
      <c r="F6" s="14">
        <v>100</v>
      </c>
      <c r="G6" s="14">
        <v>1700</v>
      </c>
      <c r="H6" s="14">
        <v>1700</v>
      </c>
      <c r="I6" s="14">
        <v>97.18</v>
      </c>
      <c r="J6" s="14">
        <v>1652</v>
      </c>
      <c r="K6" s="14">
        <v>1700</v>
      </c>
      <c r="L6" s="25">
        <f t="shared" si="0"/>
        <v>172.79516358463727</v>
      </c>
      <c r="M6" s="26">
        <f t="shared" si="1"/>
        <v>97.18</v>
      </c>
      <c r="N6" s="15" t="s">
        <v>54</v>
      </c>
    </row>
    <row r="7" spans="1:17" ht="51.75" customHeight="1" x14ac:dyDescent="0.25">
      <c r="A7" s="12" t="s">
        <v>1</v>
      </c>
      <c r="B7" s="13" t="s">
        <v>56</v>
      </c>
      <c r="C7" s="14">
        <v>100</v>
      </c>
      <c r="D7" s="14">
        <v>1619</v>
      </c>
      <c r="E7" s="14">
        <v>1619</v>
      </c>
      <c r="F7" s="14">
        <v>100</v>
      </c>
      <c r="G7" s="14">
        <v>3700</v>
      </c>
      <c r="H7" s="14">
        <v>3700</v>
      </c>
      <c r="I7" s="14">
        <v>100.38</v>
      </c>
      <c r="J7" s="14">
        <v>3714</v>
      </c>
      <c r="K7" s="14">
        <v>3700</v>
      </c>
      <c r="L7" s="25">
        <f t="shared" si="0"/>
        <v>100.38</v>
      </c>
      <c r="M7" s="26">
        <f t="shared" si="1"/>
        <v>100.38</v>
      </c>
      <c r="N7" s="15" t="s">
        <v>57</v>
      </c>
    </row>
    <row r="8" spans="1:17" ht="51.75" customHeight="1" x14ac:dyDescent="0.25">
      <c r="A8" s="12" t="s">
        <v>60</v>
      </c>
      <c r="B8" s="13" t="s">
        <v>61</v>
      </c>
      <c r="C8" s="14">
        <v>106.25</v>
      </c>
      <c r="D8" s="14">
        <v>4250</v>
      </c>
      <c r="E8" s="14">
        <v>4000</v>
      </c>
      <c r="F8" s="14">
        <v>57.4</v>
      </c>
      <c r="G8" s="14">
        <v>2308</v>
      </c>
      <c r="H8" s="14">
        <v>4021</v>
      </c>
      <c r="I8" s="14">
        <v>43.98</v>
      </c>
      <c r="J8" s="14">
        <v>3521</v>
      </c>
      <c r="K8" s="14">
        <v>8006</v>
      </c>
      <c r="L8" s="25">
        <f t="shared" ref="L8" si="2">+(I8/C8)*100</f>
        <v>41.392941176470586</v>
      </c>
      <c r="M8" s="26">
        <f t="shared" ref="M8" si="3">+(I8/F8)*100</f>
        <v>76.620209059233446</v>
      </c>
      <c r="N8" s="15" t="s">
        <v>62</v>
      </c>
    </row>
    <row r="9" spans="1:17" ht="51.75" customHeight="1" x14ac:dyDescent="0.25">
      <c r="A9" s="12" t="s">
        <v>60</v>
      </c>
      <c r="B9" s="13" t="s">
        <v>59</v>
      </c>
      <c r="C9" s="14">
        <v>0.16</v>
      </c>
      <c r="D9" s="14"/>
      <c r="E9" s="14"/>
      <c r="F9" s="14">
        <v>0.17</v>
      </c>
      <c r="G9" s="14"/>
      <c r="H9" s="14"/>
      <c r="I9" s="14">
        <v>0.17</v>
      </c>
      <c r="J9" s="14"/>
      <c r="K9" s="14"/>
      <c r="L9" s="25">
        <f t="shared" ref="L9" si="4">+(I9/C9)*100</f>
        <v>106.25</v>
      </c>
      <c r="M9" s="26">
        <f t="shared" ref="M9" si="5">+(I9/F9)*100</f>
        <v>100</v>
      </c>
      <c r="N9" s="15" t="s">
        <v>63</v>
      </c>
    </row>
    <row r="10" spans="1:17" ht="51.75" customHeight="1" x14ac:dyDescent="0.25">
      <c r="A10" s="12" t="s">
        <v>60</v>
      </c>
      <c r="B10" s="13" t="s">
        <v>64</v>
      </c>
      <c r="C10" s="14">
        <v>100</v>
      </c>
      <c r="D10" s="14">
        <v>20</v>
      </c>
      <c r="E10" s="14">
        <v>20</v>
      </c>
      <c r="F10" s="14">
        <v>100</v>
      </c>
      <c r="G10" s="14">
        <v>5</v>
      </c>
      <c r="H10" s="14">
        <v>5</v>
      </c>
      <c r="I10" s="14">
        <v>100</v>
      </c>
      <c r="J10" s="14">
        <v>5</v>
      </c>
      <c r="K10" s="14">
        <v>5</v>
      </c>
      <c r="L10" s="25">
        <f t="shared" ref="L10" si="6">+(I10/C10)*100</f>
        <v>100</v>
      </c>
      <c r="M10" s="26">
        <f t="shared" ref="M10" si="7">+(I10/F10)*100</f>
        <v>100</v>
      </c>
      <c r="N10" s="15" t="s">
        <v>65</v>
      </c>
    </row>
    <row r="11" spans="1:17" ht="51.75" customHeight="1" x14ac:dyDescent="0.25">
      <c r="A11" s="12" t="s">
        <v>60</v>
      </c>
      <c r="B11" s="13" t="s">
        <v>66</v>
      </c>
      <c r="C11" s="14">
        <v>100</v>
      </c>
      <c r="D11" s="14">
        <v>10</v>
      </c>
      <c r="E11" s="14">
        <v>10</v>
      </c>
      <c r="F11" s="14">
        <v>100</v>
      </c>
      <c r="G11" s="14">
        <v>5</v>
      </c>
      <c r="H11" s="14">
        <v>5</v>
      </c>
      <c r="I11" s="14">
        <v>100</v>
      </c>
      <c r="J11" s="14">
        <v>5</v>
      </c>
      <c r="K11" s="14">
        <v>5</v>
      </c>
      <c r="L11" s="25">
        <f t="shared" ref="L11" si="8">+(I11/C11)*100</f>
        <v>100</v>
      </c>
      <c r="M11" s="26">
        <f t="shared" ref="M11" si="9">+(I11/F11)*100</f>
        <v>100</v>
      </c>
      <c r="N11" s="15" t="s">
        <v>67</v>
      </c>
    </row>
    <row r="12" spans="1:17" ht="51.75" customHeight="1" x14ac:dyDescent="0.25">
      <c r="A12" s="12" t="s">
        <v>60</v>
      </c>
      <c r="B12" s="13" t="s">
        <v>68</v>
      </c>
      <c r="C12" s="14">
        <v>100</v>
      </c>
      <c r="D12" s="14">
        <v>8</v>
      </c>
      <c r="E12" s="14">
        <v>8</v>
      </c>
      <c r="F12" s="14">
        <v>100</v>
      </c>
      <c r="G12" s="14">
        <v>1</v>
      </c>
      <c r="H12" s="14">
        <v>1</v>
      </c>
      <c r="I12" s="14">
        <v>100</v>
      </c>
      <c r="J12" s="14">
        <v>1</v>
      </c>
      <c r="K12" s="14">
        <v>1</v>
      </c>
      <c r="L12" s="25">
        <f t="shared" ref="L12" si="10">+(I12/C12)*100</f>
        <v>100</v>
      </c>
      <c r="M12" s="26">
        <f t="shared" ref="M12" si="11">+(I12/F12)*100</f>
        <v>100</v>
      </c>
      <c r="N12" s="15" t="s">
        <v>69</v>
      </c>
    </row>
    <row r="13" spans="1:17" ht="51.75" customHeight="1" x14ac:dyDescent="0.25">
      <c r="A13" s="12" t="s">
        <v>60</v>
      </c>
      <c r="B13" s="13" t="s">
        <v>70</v>
      </c>
      <c r="C13" s="14">
        <v>100</v>
      </c>
      <c r="D13" s="14">
        <v>10</v>
      </c>
      <c r="E13" s="14">
        <v>10</v>
      </c>
      <c r="F13" s="14">
        <v>100</v>
      </c>
      <c r="G13" s="14">
        <v>5</v>
      </c>
      <c r="H13" s="14">
        <v>5</v>
      </c>
      <c r="I13" s="14">
        <v>100</v>
      </c>
      <c r="J13" s="14">
        <v>5</v>
      </c>
      <c r="K13" s="14">
        <v>5</v>
      </c>
      <c r="L13" s="25">
        <f t="shared" ref="L13" si="12">+(I13/C13)*100</f>
        <v>100</v>
      </c>
      <c r="M13" s="26">
        <f t="shared" ref="M13" si="13">+(I13/F13)*100</f>
        <v>100</v>
      </c>
      <c r="N13" s="15" t="s">
        <v>71</v>
      </c>
    </row>
    <row r="14" spans="1:17" ht="51.75" customHeight="1" x14ac:dyDescent="0.25">
      <c r="A14" s="12" t="s">
        <v>60</v>
      </c>
      <c r="B14" s="13" t="s">
        <v>72</v>
      </c>
      <c r="C14" s="14">
        <v>3.83</v>
      </c>
      <c r="D14" s="14">
        <v>38.299999999999997</v>
      </c>
      <c r="E14" s="14">
        <v>10</v>
      </c>
      <c r="F14" s="14">
        <v>4.57</v>
      </c>
      <c r="G14" s="14">
        <v>45.7</v>
      </c>
      <c r="H14" s="14">
        <v>10</v>
      </c>
      <c r="I14" s="14">
        <v>4.57</v>
      </c>
      <c r="J14" s="14">
        <v>45.7</v>
      </c>
      <c r="K14" s="14">
        <v>10</v>
      </c>
      <c r="L14" s="25">
        <f t="shared" ref="L14" si="14">+(I14/C14)*100</f>
        <v>119.32114882506528</v>
      </c>
      <c r="M14" s="26">
        <f t="shared" ref="M14" si="15">+(I14/F14)*100</f>
        <v>100</v>
      </c>
      <c r="N14" s="15" t="s">
        <v>73</v>
      </c>
    </row>
    <row r="15" spans="1:17" ht="51.75" customHeight="1" x14ac:dyDescent="0.25">
      <c r="A15" s="12" t="s">
        <v>60</v>
      </c>
      <c r="B15" s="13" t="s">
        <v>74</v>
      </c>
      <c r="C15" s="14">
        <v>100</v>
      </c>
      <c r="D15" s="14">
        <v>267</v>
      </c>
      <c r="E15" s="14">
        <v>267</v>
      </c>
      <c r="F15" s="14">
        <v>100</v>
      </c>
      <c r="G15" s="14">
        <v>267</v>
      </c>
      <c r="H15" s="14">
        <v>267</v>
      </c>
      <c r="I15" s="14">
        <v>100</v>
      </c>
      <c r="J15" s="14">
        <v>267</v>
      </c>
      <c r="K15" s="14">
        <v>267</v>
      </c>
      <c r="L15" s="25">
        <f>+((C15-I15)*100/C15)+100</f>
        <v>100</v>
      </c>
      <c r="M15" s="26">
        <f>+((F15-I15)*100/F15)+100</f>
        <v>100</v>
      </c>
      <c r="N15" s="15" t="s">
        <v>75</v>
      </c>
    </row>
    <row r="16" spans="1:17" ht="51.75" customHeight="1" x14ac:dyDescent="0.25">
      <c r="A16" s="12" t="s">
        <v>60</v>
      </c>
      <c r="B16" s="13" t="s">
        <v>76</v>
      </c>
      <c r="C16" s="14"/>
      <c r="D16" s="14"/>
      <c r="E16" s="14"/>
      <c r="F16" s="14">
        <v>100</v>
      </c>
      <c r="G16" s="14">
        <v>5</v>
      </c>
      <c r="H16" s="14">
        <v>5</v>
      </c>
      <c r="I16" s="14">
        <v>100</v>
      </c>
      <c r="J16" s="14">
        <v>5</v>
      </c>
      <c r="K16" s="14">
        <v>5</v>
      </c>
      <c r="L16" s="25" t="e">
        <f t="shared" ref="L16" si="16">+(I16/C16)*100</f>
        <v>#DIV/0!</v>
      </c>
      <c r="M16" s="26">
        <f t="shared" ref="M16" si="17">+(I16/F16)*100</f>
        <v>100</v>
      </c>
      <c r="N16" s="15" t="s">
        <v>77</v>
      </c>
    </row>
    <row r="17" spans="1:14" ht="51.75" customHeight="1" x14ac:dyDescent="0.25">
      <c r="A17" s="12" t="s">
        <v>60</v>
      </c>
      <c r="B17" s="13" t="s">
        <v>78</v>
      </c>
      <c r="C17" s="14">
        <v>100</v>
      </c>
      <c r="D17" s="14">
        <v>8</v>
      </c>
      <c r="E17" s="14">
        <v>8</v>
      </c>
      <c r="F17" s="14">
        <v>100</v>
      </c>
      <c r="G17" s="14">
        <v>2</v>
      </c>
      <c r="H17" s="14">
        <v>2</v>
      </c>
      <c r="I17" s="14">
        <v>100</v>
      </c>
      <c r="J17" s="14">
        <v>2</v>
      </c>
      <c r="K17" s="14">
        <v>2</v>
      </c>
      <c r="L17" s="25">
        <f t="shared" ref="L17" si="18">+(I17/C17)*100</f>
        <v>100</v>
      </c>
      <c r="M17" s="26">
        <f t="shared" ref="M17" si="19">+(I17/F17)*100</f>
        <v>100</v>
      </c>
      <c r="N17" s="15" t="s">
        <v>79</v>
      </c>
    </row>
    <row r="18" spans="1:14" ht="51.75" customHeight="1" x14ac:dyDescent="0.25">
      <c r="A18" s="12" t="s">
        <v>33</v>
      </c>
      <c r="B18" s="13" t="s">
        <v>80</v>
      </c>
      <c r="C18" s="14">
        <v>0</v>
      </c>
      <c r="D18" s="14">
        <v>15622</v>
      </c>
      <c r="E18" s="14">
        <v>15622</v>
      </c>
      <c r="F18" s="14">
        <v>6.75</v>
      </c>
      <c r="G18" s="14">
        <v>16800</v>
      </c>
      <c r="H18" s="14">
        <v>15738</v>
      </c>
      <c r="I18" s="14">
        <v>8.4700000000000006</v>
      </c>
      <c r="J18" s="14">
        <v>17071</v>
      </c>
      <c r="K18" s="14">
        <v>15738</v>
      </c>
      <c r="L18" s="23">
        <f>+((J18/K18)/(D18/E18))*100</f>
        <v>108.46994535519126</v>
      </c>
      <c r="M18" s="24">
        <f>+((J18/K18)/(G18/H18))*100</f>
        <v>101.61309523809526</v>
      </c>
      <c r="N18" s="15" t="s">
        <v>81</v>
      </c>
    </row>
    <row r="19" spans="1:14" ht="51.75" customHeight="1" x14ac:dyDescent="0.25">
      <c r="A19" s="12" t="s">
        <v>33</v>
      </c>
      <c r="B19" s="13" t="s">
        <v>83</v>
      </c>
      <c r="C19" s="14">
        <v>0</v>
      </c>
      <c r="D19" s="14">
        <v>79788</v>
      </c>
      <c r="E19" s="14">
        <v>79788</v>
      </c>
      <c r="F19" s="14">
        <v>0</v>
      </c>
      <c r="G19" s="14">
        <v>79788</v>
      </c>
      <c r="H19" s="14">
        <v>79788</v>
      </c>
      <c r="I19" s="14">
        <v>0</v>
      </c>
      <c r="J19" s="14">
        <v>82369</v>
      </c>
      <c r="K19" s="14">
        <v>82659</v>
      </c>
      <c r="L19" s="23">
        <f>+((J19/K19)/(D19/E19))*100</f>
        <v>99.649161010900201</v>
      </c>
      <c r="M19" s="24">
        <f>+((J19/K19)/(G19/H19))*100</f>
        <v>99.649161010900201</v>
      </c>
      <c r="N19" s="15" t="s">
        <v>84</v>
      </c>
    </row>
    <row r="20" spans="1:14" ht="51.75" customHeight="1" x14ac:dyDescent="0.25">
      <c r="A20" s="12" t="s">
        <v>33</v>
      </c>
      <c r="B20" s="13" t="s">
        <v>85</v>
      </c>
      <c r="C20" s="14">
        <v>100</v>
      </c>
      <c r="D20" s="14">
        <v>1223</v>
      </c>
      <c r="E20" s="14">
        <v>1223</v>
      </c>
      <c r="F20" s="14">
        <v>100</v>
      </c>
      <c r="G20" s="14">
        <v>2301</v>
      </c>
      <c r="H20" s="14">
        <v>2301</v>
      </c>
      <c r="I20" s="14">
        <v>100</v>
      </c>
      <c r="J20" s="14">
        <v>2302</v>
      </c>
      <c r="K20" s="14">
        <v>2302</v>
      </c>
      <c r="L20" s="25">
        <f t="shared" ref="L20" si="20">+(I20/C20)*100</f>
        <v>100</v>
      </c>
      <c r="M20" s="26">
        <f t="shared" ref="M20" si="21">+(I20/F20)*100</f>
        <v>100</v>
      </c>
      <c r="N20" s="15" t="s">
        <v>86</v>
      </c>
    </row>
    <row r="21" spans="1:14" ht="51.75" customHeight="1" x14ac:dyDescent="0.25">
      <c r="A21" s="12" t="s">
        <v>33</v>
      </c>
      <c r="B21" s="13" t="s">
        <v>59</v>
      </c>
      <c r="C21" s="14">
        <v>0.16</v>
      </c>
      <c r="D21" s="14"/>
      <c r="E21" s="14"/>
      <c r="F21" s="14">
        <v>0.17</v>
      </c>
      <c r="G21" s="14"/>
      <c r="H21" s="14"/>
      <c r="I21" s="14">
        <v>0.17</v>
      </c>
      <c r="J21" s="14"/>
      <c r="K21" s="14"/>
      <c r="L21" s="25">
        <f t="shared" ref="L21" si="22">+(I21/C21)*100</f>
        <v>106.25</v>
      </c>
      <c r="M21" s="26">
        <f t="shared" ref="M21" si="23">+(I21/F21)*100</f>
        <v>100</v>
      </c>
      <c r="N21" s="15" t="s">
        <v>63</v>
      </c>
    </row>
    <row r="22" spans="1:14" ht="51.75" customHeight="1" x14ac:dyDescent="0.25">
      <c r="A22" s="12" t="s">
        <v>33</v>
      </c>
      <c r="B22" s="13" t="s">
        <v>88</v>
      </c>
      <c r="C22" s="14">
        <v>97.21</v>
      </c>
      <c r="D22" s="14">
        <v>50550</v>
      </c>
      <c r="E22" s="14">
        <v>52000</v>
      </c>
      <c r="F22" s="14">
        <v>3.55</v>
      </c>
      <c r="G22" s="14">
        <v>1867</v>
      </c>
      <c r="H22" s="14">
        <v>52534</v>
      </c>
      <c r="I22" s="14">
        <v>3.79</v>
      </c>
      <c r="J22" s="14">
        <v>1996</v>
      </c>
      <c r="K22" s="14">
        <v>52719</v>
      </c>
      <c r="L22" s="25">
        <f t="shared" ref="L22" si="24">+(I22/C22)*100</f>
        <v>3.8987758461063677</v>
      </c>
      <c r="M22" s="26">
        <f t="shared" ref="M22" si="25">+(I22/F22)*100</f>
        <v>106.76056338028171</v>
      </c>
      <c r="N22" s="15" t="s">
        <v>89</v>
      </c>
    </row>
    <row r="23" spans="1:14" ht="51.75" customHeight="1" x14ac:dyDescent="0.25">
      <c r="A23" s="12" t="s">
        <v>33</v>
      </c>
      <c r="B23" s="13" t="s">
        <v>90</v>
      </c>
      <c r="C23" s="14">
        <v>85.23</v>
      </c>
      <c r="D23" s="14">
        <v>1108</v>
      </c>
      <c r="E23" s="14">
        <v>1300</v>
      </c>
      <c r="F23" s="14">
        <v>45.59</v>
      </c>
      <c r="G23" s="14">
        <v>1049</v>
      </c>
      <c r="H23" s="14">
        <v>2301</v>
      </c>
      <c r="I23" s="14">
        <v>44.79</v>
      </c>
      <c r="J23" s="14">
        <v>1031</v>
      </c>
      <c r="K23" s="14">
        <v>2302</v>
      </c>
      <c r="L23" s="25">
        <f t="shared" ref="L23" si="26">+(I23/C23)*100</f>
        <v>52.551918338613156</v>
      </c>
      <c r="M23" s="26">
        <f t="shared" ref="M23" si="27">+(I23/F23)*100</f>
        <v>98.245229216933524</v>
      </c>
      <c r="N23" s="15" t="s">
        <v>91</v>
      </c>
    </row>
    <row r="24" spans="1:14" ht="65.25" customHeight="1" x14ac:dyDescent="0.25">
      <c r="A24" s="12" t="s">
        <v>33</v>
      </c>
      <c r="B24" s="13" t="s">
        <v>92</v>
      </c>
      <c r="C24" s="14">
        <v>76.84</v>
      </c>
      <c r="D24" s="14">
        <v>3650</v>
      </c>
      <c r="E24" s="14">
        <v>4750</v>
      </c>
      <c r="F24" s="14">
        <v>94.02</v>
      </c>
      <c r="G24" s="14">
        <v>3037</v>
      </c>
      <c r="H24" s="14">
        <v>3230</v>
      </c>
      <c r="I24" s="14">
        <v>71.98</v>
      </c>
      <c r="J24" s="14">
        <v>2430</v>
      </c>
      <c r="K24" s="14">
        <v>3376</v>
      </c>
      <c r="L24" s="25">
        <f t="shared" ref="L24" si="28">+(I24/C24)*100</f>
        <v>93.675169182717326</v>
      </c>
      <c r="M24" s="26">
        <f t="shared" ref="M24" si="29">+(I24/F24)*100</f>
        <v>76.558179110827496</v>
      </c>
      <c r="N24" s="15" t="s">
        <v>93</v>
      </c>
    </row>
    <row r="25" spans="1:14" s="18" customFormat="1" ht="87" customHeight="1" x14ac:dyDescent="0.25">
      <c r="A25" s="12" t="s">
        <v>33</v>
      </c>
      <c r="B25" s="13" t="s">
        <v>0</v>
      </c>
      <c r="C25" s="16">
        <v>100</v>
      </c>
      <c r="D25" s="16">
        <v>77</v>
      </c>
      <c r="E25" s="16">
        <v>77</v>
      </c>
      <c r="F25" s="16">
        <v>93.94</v>
      </c>
      <c r="G25" s="16">
        <v>31</v>
      </c>
      <c r="H25" s="16">
        <v>33</v>
      </c>
      <c r="I25" s="16">
        <v>93.94</v>
      </c>
      <c r="J25" s="16">
        <v>31</v>
      </c>
      <c r="K25" s="16">
        <v>33</v>
      </c>
      <c r="L25" s="25">
        <f t="shared" ref="L25" si="30">+(I25/C25)*100</f>
        <v>93.94</v>
      </c>
      <c r="M25" s="26">
        <f t="shared" ref="M25" si="31">+(I25/F25)*100</f>
        <v>100</v>
      </c>
      <c r="N25" s="17" t="s">
        <v>98</v>
      </c>
    </row>
    <row r="26" spans="1:14" ht="78.75" customHeight="1" x14ac:dyDescent="0.25">
      <c r="A26" s="12" t="s">
        <v>33</v>
      </c>
      <c r="B26" s="13" t="s">
        <v>34</v>
      </c>
      <c r="C26" s="14">
        <v>94.95</v>
      </c>
      <c r="D26" s="14">
        <v>28262</v>
      </c>
      <c r="E26" s="14">
        <v>29765</v>
      </c>
      <c r="F26" s="14">
        <v>100</v>
      </c>
      <c r="G26" s="14">
        <v>27868</v>
      </c>
      <c r="H26" s="14">
        <v>27868</v>
      </c>
      <c r="I26" s="14">
        <v>99.9</v>
      </c>
      <c r="J26" s="14">
        <v>29127</v>
      </c>
      <c r="K26" s="14">
        <v>29156</v>
      </c>
      <c r="L26" s="25">
        <f t="shared" ref="L26" si="32">+(I26/C26)*100</f>
        <v>105.21327014218009</v>
      </c>
      <c r="M26" s="26">
        <f t="shared" ref="M26" si="33">+(I26/F26)*100</f>
        <v>99.9</v>
      </c>
      <c r="N26" s="17" t="s">
        <v>82</v>
      </c>
    </row>
    <row r="27" spans="1:14" ht="106.5" customHeight="1" x14ac:dyDescent="0.25">
      <c r="A27" s="12" t="s">
        <v>33</v>
      </c>
      <c r="B27" s="13" t="s">
        <v>95</v>
      </c>
      <c r="C27" s="14">
        <v>0</v>
      </c>
      <c r="D27" s="14">
        <v>2337</v>
      </c>
      <c r="E27" s="14">
        <v>2337</v>
      </c>
      <c r="F27" s="14">
        <v>1.88</v>
      </c>
      <c r="G27" s="14">
        <v>2390</v>
      </c>
      <c r="H27" s="14">
        <v>2346</v>
      </c>
      <c r="I27" s="14">
        <v>2.0499999999999998</v>
      </c>
      <c r="J27" s="14">
        <v>2394</v>
      </c>
      <c r="K27" s="14">
        <v>2346</v>
      </c>
      <c r="L27" s="23">
        <f>+((J27/K27)/(D27/E27))*100</f>
        <v>102.04603580562659</v>
      </c>
      <c r="M27" s="24">
        <f>+((J27/K27)/(G27/H27))*100</f>
        <v>100.1673640167364</v>
      </c>
      <c r="N27" s="17" t="s">
        <v>96</v>
      </c>
    </row>
    <row r="28" spans="1:14" ht="116.25" customHeight="1" x14ac:dyDescent="0.25">
      <c r="A28" s="12" t="s">
        <v>33</v>
      </c>
      <c r="B28" s="13" t="s">
        <v>35</v>
      </c>
      <c r="C28" s="14">
        <v>100</v>
      </c>
      <c r="D28" s="14">
        <v>31600</v>
      </c>
      <c r="E28" s="14">
        <v>31600</v>
      </c>
      <c r="F28" s="14">
        <v>100</v>
      </c>
      <c r="G28" s="14">
        <v>33274</v>
      </c>
      <c r="H28" s="14">
        <v>33274</v>
      </c>
      <c r="I28" s="14">
        <v>100</v>
      </c>
      <c r="J28" s="14">
        <v>33057</v>
      </c>
      <c r="K28" s="14">
        <v>33057</v>
      </c>
      <c r="L28" s="25">
        <f t="shared" ref="L28" si="34">+(I28/C28)*100</f>
        <v>100</v>
      </c>
      <c r="M28" s="26">
        <f t="shared" ref="M28" si="35">+(I28/F28)*100</f>
        <v>100</v>
      </c>
      <c r="N28" s="17" t="s">
        <v>97</v>
      </c>
    </row>
    <row r="29" spans="1:14" ht="137.25" customHeight="1" x14ac:dyDescent="0.25">
      <c r="A29" s="12" t="s">
        <v>33</v>
      </c>
      <c r="B29" s="13" t="s">
        <v>36</v>
      </c>
      <c r="C29" s="14">
        <v>2</v>
      </c>
      <c r="D29" s="14">
        <v>60111</v>
      </c>
      <c r="E29" s="14">
        <v>58933</v>
      </c>
      <c r="F29" s="14">
        <v>-8.0399999999999991</v>
      </c>
      <c r="G29" s="14">
        <v>56602</v>
      </c>
      <c r="H29" s="14">
        <v>61553</v>
      </c>
      <c r="I29" s="14">
        <v>-7.99</v>
      </c>
      <c r="J29" s="14">
        <v>56668</v>
      </c>
      <c r="K29" s="14">
        <v>61587</v>
      </c>
      <c r="L29" s="23">
        <f>+((J29/K29)/(D29/E29))*100</f>
        <v>90.209740273261872</v>
      </c>
      <c r="M29" s="24">
        <f>+((J29/K29)/(G29/H29))*100</f>
        <v>100.06133282492864</v>
      </c>
      <c r="N29" s="21" t="s">
        <v>94</v>
      </c>
    </row>
    <row r="30" spans="1:14" ht="109.5" customHeight="1" x14ac:dyDescent="0.25">
      <c r="A30" s="12" t="s">
        <v>33</v>
      </c>
      <c r="B30" s="13" t="s">
        <v>37</v>
      </c>
      <c r="C30" s="14">
        <v>1.94</v>
      </c>
      <c r="D30" s="14">
        <v>998</v>
      </c>
      <c r="E30" s="14">
        <v>979</v>
      </c>
      <c r="F30" s="14">
        <v>-14.51</v>
      </c>
      <c r="G30" s="14">
        <v>1055</v>
      </c>
      <c r="H30" s="14">
        <v>1234</v>
      </c>
      <c r="I30" s="14">
        <v>-21.72</v>
      </c>
      <c r="J30" s="14">
        <v>966</v>
      </c>
      <c r="K30" s="14">
        <v>1234</v>
      </c>
      <c r="L30" s="23">
        <f>+((J30/K30)/(D30/E30))*100</f>
        <v>76.791670861983278</v>
      </c>
      <c r="M30" s="24">
        <f>+((J30/K30)/(G30/H30))*100</f>
        <v>91.563981042654021</v>
      </c>
      <c r="N30" s="21" t="s">
        <v>87</v>
      </c>
    </row>
    <row r="31" spans="1:14" ht="109.5" customHeight="1" x14ac:dyDescent="0.25">
      <c r="A31" s="12" t="s">
        <v>33</v>
      </c>
      <c r="B31" s="13" t="s">
        <v>99</v>
      </c>
      <c r="C31" s="14">
        <v>76.150000000000006</v>
      </c>
      <c r="D31" s="14">
        <v>2475</v>
      </c>
      <c r="E31" s="14">
        <v>3250</v>
      </c>
      <c r="F31" s="14">
        <v>77.3</v>
      </c>
      <c r="G31" s="14">
        <v>2895</v>
      </c>
      <c r="H31" s="14">
        <v>3745</v>
      </c>
      <c r="I31" s="14">
        <v>80.19</v>
      </c>
      <c r="J31" s="14">
        <v>3130</v>
      </c>
      <c r="K31" s="14">
        <v>3903</v>
      </c>
      <c r="L31" s="23">
        <f>+(I31/C31)*100</f>
        <v>105.30531845042678</v>
      </c>
      <c r="M31" s="24">
        <f>+(I31/F31)*100</f>
        <v>103.73868046571799</v>
      </c>
      <c r="N31" s="21" t="s">
        <v>100</v>
      </c>
    </row>
    <row r="32" spans="1:14" ht="78" customHeight="1" x14ac:dyDescent="0.25">
      <c r="A32" s="12" t="s">
        <v>38</v>
      </c>
      <c r="B32" s="13" t="s">
        <v>39</v>
      </c>
      <c r="C32" s="14">
        <v>21.79</v>
      </c>
      <c r="D32" s="14">
        <v>73092</v>
      </c>
      <c r="E32" s="14">
        <v>335388</v>
      </c>
      <c r="F32" s="14">
        <v>18.34</v>
      </c>
      <c r="G32" s="14">
        <v>67248</v>
      </c>
      <c r="H32" s="14">
        <v>366576</v>
      </c>
      <c r="I32" s="14">
        <v>19.02</v>
      </c>
      <c r="J32" s="14">
        <v>69712</v>
      </c>
      <c r="K32" s="14">
        <v>366576</v>
      </c>
      <c r="L32" s="23">
        <f>+(I32/C32)*100</f>
        <v>87.287746672785687</v>
      </c>
      <c r="M32" s="24">
        <f>+(I32/F32)*100</f>
        <v>103.70774263904035</v>
      </c>
      <c r="N32" s="21" t="s">
        <v>118</v>
      </c>
    </row>
    <row r="33" spans="1:14" ht="78" customHeight="1" x14ac:dyDescent="0.25">
      <c r="A33" s="12" t="s">
        <v>38</v>
      </c>
      <c r="B33" s="13" t="s">
        <v>102</v>
      </c>
      <c r="C33" s="14">
        <v>81.33</v>
      </c>
      <c r="D33" s="14">
        <v>6100</v>
      </c>
      <c r="E33" s="14">
        <v>7500</v>
      </c>
      <c r="F33" s="14">
        <v>81.33</v>
      </c>
      <c r="G33" s="14">
        <v>6100</v>
      </c>
      <c r="H33" s="14">
        <v>7500</v>
      </c>
      <c r="I33" s="14">
        <v>77.52</v>
      </c>
      <c r="J33" s="14">
        <v>5814</v>
      </c>
      <c r="K33" s="14">
        <v>7500</v>
      </c>
      <c r="L33" s="23">
        <f>+(I33/C33)*100</f>
        <v>95.315381777941724</v>
      </c>
      <c r="M33" s="24">
        <f>+(I33/F33)*100</f>
        <v>95.315381777941724</v>
      </c>
      <c r="N33" s="21" t="s">
        <v>103</v>
      </c>
    </row>
    <row r="34" spans="1:14" ht="81.75" customHeight="1" x14ac:dyDescent="0.25">
      <c r="A34" s="12" t="s">
        <v>38</v>
      </c>
      <c r="B34" s="13" t="s">
        <v>40</v>
      </c>
      <c r="C34" s="14">
        <v>53.82</v>
      </c>
      <c r="D34" s="14">
        <v>180516</v>
      </c>
      <c r="E34" s="14">
        <v>335388</v>
      </c>
      <c r="F34" s="14">
        <v>47.28</v>
      </c>
      <c r="G34" s="14">
        <v>173308</v>
      </c>
      <c r="H34" s="14">
        <v>366576</v>
      </c>
      <c r="I34" s="14">
        <v>47.5</v>
      </c>
      <c r="J34" s="14">
        <v>174112</v>
      </c>
      <c r="K34" s="14">
        <v>366576</v>
      </c>
      <c r="L34" s="23">
        <f>+(I34/C34)*100</f>
        <v>88.257153474544779</v>
      </c>
      <c r="M34" s="24">
        <f>+(I34/F34)*100</f>
        <v>100.4653130287648</v>
      </c>
      <c r="N34" s="21" t="s">
        <v>117</v>
      </c>
    </row>
    <row r="35" spans="1:14" ht="81.75" customHeight="1" x14ac:dyDescent="0.25">
      <c r="A35" s="27" t="s">
        <v>38</v>
      </c>
      <c r="B35" s="27" t="s">
        <v>108</v>
      </c>
      <c r="C35" s="28">
        <v>2.5</v>
      </c>
      <c r="D35" s="28">
        <v>325</v>
      </c>
      <c r="E35" s="28">
        <v>13000</v>
      </c>
      <c r="F35" s="28">
        <v>2.5</v>
      </c>
      <c r="G35" s="28">
        <v>325</v>
      </c>
      <c r="H35" s="28">
        <v>13000</v>
      </c>
      <c r="I35" s="28">
        <v>5.22</v>
      </c>
      <c r="J35" s="28">
        <v>715</v>
      </c>
      <c r="K35" s="28">
        <v>13685</v>
      </c>
      <c r="L35" s="29">
        <f>+((C35-I35)*100/C35)+100</f>
        <v>-8.7999999999999972</v>
      </c>
      <c r="M35" s="30">
        <f>+((F35-I35)*100/F35)+100</f>
        <v>-8.7999999999999972</v>
      </c>
      <c r="N35" s="31" t="s">
        <v>109</v>
      </c>
    </row>
    <row r="36" spans="1:14" ht="81.75" customHeight="1" x14ac:dyDescent="0.25">
      <c r="A36" s="12" t="s">
        <v>38</v>
      </c>
      <c r="B36" s="13" t="s">
        <v>106</v>
      </c>
      <c r="C36" s="14">
        <v>4.97</v>
      </c>
      <c r="D36" s="14">
        <v>387936</v>
      </c>
      <c r="E36" s="14">
        <v>78119</v>
      </c>
      <c r="F36" s="14">
        <v>5.0599999999999996</v>
      </c>
      <c r="G36" s="14">
        <v>372557</v>
      </c>
      <c r="H36" s="14">
        <v>73558</v>
      </c>
      <c r="I36" s="14">
        <v>5.33</v>
      </c>
      <c r="J36" s="14">
        <v>382660</v>
      </c>
      <c r="K36" s="14">
        <v>71796</v>
      </c>
      <c r="L36" s="23">
        <f t="shared" ref="L36:L41" si="36">+(I36/C36)*100</f>
        <v>107.24346076458752</v>
      </c>
      <c r="M36" s="24">
        <f t="shared" ref="M36:M41" si="37">+(I36/F36)*100</f>
        <v>105.33596837944665</v>
      </c>
      <c r="N36" s="21" t="s">
        <v>107</v>
      </c>
    </row>
    <row r="37" spans="1:14" ht="81.75" customHeight="1" x14ac:dyDescent="0.25">
      <c r="A37" s="12" t="s">
        <v>38</v>
      </c>
      <c r="B37" s="13" t="s">
        <v>59</v>
      </c>
      <c r="C37" s="14">
        <v>0.16</v>
      </c>
      <c r="D37" s="14"/>
      <c r="E37" s="14"/>
      <c r="F37" s="14">
        <v>0.17</v>
      </c>
      <c r="G37" s="14"/>
      <c r="H37" s="14"/>
      <c r="I37" s="14">
        <v>0.17</v>
      </c>
      <c r="J37" s="14"/>
      <c r="K37" s="14"/>
      <c r="L37" s="23">
        <f t="shared" si="36"/>
        <v>106.25</v>
      </c>
      <c r="M37" s="24">
        <f t="shared" si="37"/>
        <v>100</v>
      </c>
      <c r="N37" s="21" t="s">
        <v>63</v>
      </c>
    </row>
    <row r="38" spans="1:14" ht="81.75" customHeight="1" x14ac:dyDescent="0.25">
      <c r="A38" s="12" t="s">
        <v>38</v>
      </c>
      <c r="B38" s="13" t="s">
        <v>104</v>
      </c>
      <c r="C38" s="14">
        <v>100</v>
      </c>
      <c r="D38" s="14">
        <v>13000</v>
      </c>
      <c r="E38" s="14">
        <v>13000</v>
      </c>
      <c r="F38" s="14">
        <v>100</v>
      </c>
      <c r="G38" s="14">
        <v>13000</v>
      </c>
      <c r="H38" s="14">
        <v>13000</v>
      </c>
      <c r="I38" s="14">
        <v>100</v>
      </c>
      <c r="J38" s="14">
        <v>13685</v>
      </c>
      <c r="K38" s="14">
        <v>13685</v>
      </c>
      <c r="L38" s="23">
        <f t="shared" si="36"/>
        <v>100</v>
      </c>
      <c r="M38" s="24">
        <f t="shared" si="37"/>
        <v>100</v>
      </c>
      <c r="N38" s="21" t="s">
        <v>105</v>
      </c>
    </row>
    <row r="39" spans="1:14" ht="65.25" customHeight="1" x14ac:dyDescent="0.25">
      <c r="A39" s="12" t="s">
        <v>38</v>
      </c>
      <c r="B39" s="13" t="s">
        <v>41</v>
      </c>
      <c r="C39" s="14">
        <v>15.63</v>
      </c>
      <c r="D39" s="14">
        <v>52428</v>
      </c>
      <c r="E39" s="14">
        <v>335388</v>
      </c>
      <c r="F39" s="14">
        <v>14.17</v>
      </c>
      <c r="G39" s="14">
        <v>51932</v>
      </c>
      <c r="H39" s="14">
        <v>366576</v>
      </c>
      <c r="I39" s="14">
        <v>14.1</v>
      </c>
      <c r="J39" s="14">
        <v>51697</v>
      </c>
      <c r="K39" s="14">
        <v>366576</v>
      </c>
      <c r="L39" s="23">
        <f t="shared" si="36"/>
        <v>90.211132437619952</v>
      </c>
      <c r="M39" s="24">
        <f t="shared" si="37"/>
        <v>99.505998588567394</v>
      </c>
      <c r="N39" s="21" t="s">
        <v>101</v>
      </c>
    </row>
    <row r="40" spans="1:14" ht="90.75" customHeight="1" x14ac:dyDescent="0.25">
      <c r="A40" s="12" t="s">
        <v>38</v>
      </c>
      <c r="B40" s="13" t="s">
        <v>42</v>
      </c>
      <c r="C40" s="14">
        <v>8.75</v>
      </c>
      <c r="D40" s="14">
        <v>29352</v>
      </c>
      <c r="E40" s="14">
        <v>335388</v>
      </c>
      <c r="F40" s="14">
        <v>7.75</v>
      </c>
      <c r="G40" s="14">
        <v>28392</v>
      </c>
      <c r="H40" s="14">
        <v>366576</v>
      </c>
      <c r="I40" s="14">
        <v>7.68</v>
      </c>
      <c r="J40" s="14">
        <v>28141</v>
      </c>
      <c r="K40" s="14">
        <v>366576</v>
      </c>
      <c r="L40" s="23">
        <f t="shared" si="36"/>
        <v>87.771428571428572</v>
      </c>
      <c r="M40" s="24">
        <f t="shared" si="37"/>
        <v>99.096774193548384</v>
      </c>
      <c r="N40" s="21" t="s">
        <v>101</v>
      </c>
    </row>
    <row r="41" spans="1:14" ht="91.5" customHeight="1" x14ac:dyDescent="0.25">
      <c r="A41" s="12" t="s">
        <v>38</v>
      </c>
      <c r="B41" s="13" t="s">
        <v>43</v>
      </c>
      <c r="C41" s="14">
        <v>98</v>
      </c>
      <c r="D41" s="14">
        <v>5880000000</v>
      </c>
      <c r="E41" s="14">
        <v>6000000000</v>
      </c>
      <c r="F41" s="14">
        <v>100.68</v>
      </c>
      <c r="G41" s="14">
        <v>6108000000</v>
      </c>
      <c r="H41" s="14">
        <v>6066578832</v>
      </c>
      <c r="I41" s="14">
        <v>99.52</v>
      </c>
      <c r="J41" s="14">
        <v>6037330930</v>
      </c>
      <c r="K41" s="14">
        <v>6066578831.96</v>
      </c>
      <c r="L41" s="23">
        <f t="shared" si="36"/>
        <v>101.55102040816327</v>
      </c>
      <c r="M41" s="24">
        <f t="shared" si="37"/>
        <v>98.847834723877625</v>
      </c>
      <c r="N41" s="21" t="s">
        <v>110</v>
      </c>
    </row>
    <row r="42" spans="1:14" ht="91.5" customHeight="1" x14ac:dyDescent="0.25">
      <c r="A42" s="12" t="s">
        <v>38</v>
      </c>
      <c r="B42" s="13" t="s">
        <v>111</v>
      </c>
      <c r="C42" s="14"/>
      <c r="D42" s="14"/>
      <c r="E42" s="14"/>
      <c r="F42" s="14">
        <v>5.81</v>
      </c>
      <c r="G42" s="14">
        <v>16287</v>
      </c>
      <c r="H42" s="14">
        <v>15393</v>
      </c>
      <c r="I42" s="14">
        <v>-5.64</v>
      </c>
      <c r="J42" s="14">
        <v>14525</v>
      </c>
      <c r="K42" s="14">
        <v>15393</v>
      </c>
      <c r="L42" s="19" t="e">
        <f>+(J42/D42)*100</f>
        <v>#DIV/0!</v>
      </c>
      <c r="M42" s="20">
        <f>+(J42/G42)*100</f>
        <v>89.181555842082645</v>
      </c>
      <c r="N42" s="21" t="s">
        <v>112</v>
      </c>
    </row>
    <row r="43" spans="1:14" ht="91.5" customHeight="1" x14ac:dyDescent="0.25">
      <c r="A43" s="12" t="s">
        <v>38</v>
      </c>
      <c r="B43" s="13" t="s">
        <v>113</v>
      </c>
      <c r="C43" s="14">
        <v>113.6</v>
      </c>
      <c r="D43" s="14">
        <v>14256</v>
      </c>
      <c r="E43" s="14">
        <v>125960168</v>
      </c>
      <c r="F43" s="14">
        <v>128.66999999999999</v>
      </c>
      <c r="G43" s="14">
        <v>16287</v>
      </c>
      <c r="H43" s="14">
        <v>126577691</v>
      </c>
      <c r="I43" s="14">
        <v>114.75</v>
      </c>
      <c r="J43" s="14">
        <v>14525</v>
      </c>
      <c r="K43" s="14">
        <v>126577691</v>
      </c>
      <c r="L43" s="23">
        <f>+(I43/C43)*100</f>
        <v>101.01232394366197</v>
      </c>
      <c r="M43" s="24">
        <f>+(I43/F43)*100</f>
        <v>89.181627418978792</v>
      </c>
      <c r="N43" s="21" t="s">
        <v>114</v>
      </c>
    </row>
    <row r="44" spans="1:14" ht="91.5" customHeight="1" x14ac:dyDescent="0.25">
      <c r="A44" s="12" t="s">
        <v>38</v>
      </c>
      <c r="B44" s="13" t="s">
        <v>115</v>
      </c>
      <c r="C44" s="14">
        <v>5.58</v>
      </c>
      <c r="D44" s="14">
        <v>30230</v>
      </c>
      <c r="E44" s="14">
        <v>28633</v>
      </c>
      <c r="F44" s="14">
        <v>6.69</v>
      </c>
      <c r="G44" s="14">
        <v>30548</v>
      </c>
      <c r="H44" s="14">
        <v>28633</v>
      </c>
      <c r="I44" s="14">
        <v>6.51</v>
      </c>
      <c r="J44" s="14">
        <v>30496</v>
      </c>
      <c r="K44" s="14">
        <v>28633</v>
      </c>
      <c r="L44" s="19">
        <f>+(J44/D44)*100</f>
        <v>100.87992060866688</v>
      </c>
      <c r="M44" s="20">
        <f>+(J44/G44)*100</f>
        <v>99.829776090087734</v>
      </c>
      <c r="N44" s="46" t="s">
        <v>116</v>
      </c>
    </row>
    <row r="45" spans="1:14" ht="91.5" customHeight="1" x14ac:dyDescent="0.25">
      <c r="A45" s="12" t="s">
        <v>2</v>
      </c>
      <c r="B45" s="13" t="s">
        <v>119</v>
      </c>
      <c r="C45" s="14">
        <v>76.66</v>
      </c>
      <c r="D45" s="14"/>
      <c r="E45" s="14"/>
      <c r="F45" s="14">
        <v>75.55</v>
      </c>
      <c r="G45" s="14"/>
      <c r="H45" s="14"/>
      <c r="I45" s="14">
        <v>68.09</v>
      </c>
      <c r="J45" s="14"/>
      <c r="K45" s="14"/>
      <c r="L45" s="23">
        <f t="shared" ref="L45:L78" si="38">+(I45/C45)*100</f>
        <v>88.820767023219418</v>
      </c>
      <c r="M45" s="24">
        <f t="shared" ref="M45:M78" si="39">+(I45/F45)*100</f>
        <v>90.125744540039719</v>
      </c>
      <c r="N45" s="46" t="s">
        <v>207</v>
      </c>
    </row>
    <row r="46" spans="1:14" ht="91.5" customHeight="1" x14ac:dyDescent="0.25">
      <c r="A46" s="12" t="s">
        <v>2</v>
      </c>
      <c r="B46" s="13" t="s">
        <v>120</v>
      </c>
      <c r="C46" s="14">
        <v>77.78</v>
      </c>
      <c r="D46" s="14">
        <v>21</v>
      </c>
      <c r="E46" s="14">
        <v>27</v>
      </c>
      <c r="F46" s="14">
        <v>33.33</v>
      </c>
      <c r="G46" s="14">
        <v>1</v>
      </c>
      <c r="H46" s="14">
        <v>3</v>
      </c>
      <c r="I46" s="14">
        <v>20</v>
      </c>
      <c r="J46" s="14">
        <v>1</v>
      </c>
      <c r="K46" s="14">
        <v>5</v>
      </c>
      <c r="L46" s="23">
        <f t="shared" si="38"/>
        <v>25.713551041398819</v>
      </c>
      <c r="M46" s="24">
        <f t="shared" si="39"/>
        <v>60.006000600060005</v>
      </c>
      <c r="N46" s="46" t="s">
        <v>213</v>
      </c>
    </row>
    <row r="47" spans="1:14" ht="91.5" customHeight="1" x14ac:dyDescent="0.25">
      <c r="A47" s="27" t="s">
        <v>2</v>
      </c>
      <c r="B47" s="27" t="s">
        <v>121</v>
      </c>
      <c r="C47" s="28">
        <v>76.67</v>
      </c>
      <c r="D47" s="28">
        <v>23</v>
      </c>
      <c r="E47" s="28">
        <v>30</v>
      </c>
      <c r="F47" s="28">
        <v>0</v>
      </c>
      <c r="G47" s="28">
        <v>0</v>
      </c>
      <c r="H47" s="28">
        <v>0</v>
      </c>
      <c r="I47" s="28">
        <v>0</v>
      </c>
      <c r="J47" s="28">
        <v>0</v>
      </c>
      <c r="K47" s="28">
        <v>5</v>
      </c>
      <c r="L47" s="32">
        <f t="shared" si="38"/>
        <v>0</v>
      </c>
      <c r="M47" s="33" t="e">
        <f t="shared" si="39"/>
        <v>#DIV/0!</v>
      </c>
      <c r="N47" s="31" t="s">
        <v>122</v>
      </c>
    </row>
    <row r="48" spans="1:14" ht="102.75" customHeight="1" x14ac:dyDescent="0.25">
      <c r="A48" s="12" t="s">
        <v>2</v>
      </c>
      <c r="B48" s="13" t="s">
        <v>44</v>
      </c>
      <c r="C48" s="20">
        <v>100.25</v>
      </c>
      <c r="D48" s="20">
        <v>1187</v>
      </c>
      <c r="E48" s="20">
        <v>1184</v>
      </c>
      <c r="F48" s="14">
        <v>104.5</v>
      </c>
      <c r="G48" s="14">
        <v>860</v>
      </c>
      <c r="H48" s="14">
        <v>823</v>
      </c>
      <c r="I48" s="14">
        <v>103.91</v>
      </c>
      <c r="J48" s="14">
        <v>824</v>
      </c>
      <c r="K48" s="14">
        <v>793</v>
      </c>
      <c r="L48" s="23">
        <f t="shared" si="38"/>
        <v>103.6508728179551</v>
      </c>
      <c r="M48" s="24">
        <f t="shared" si="39"/>
        <v>99.435406698564591</v>
      </c>
      <c r="N48" s="21" t="s">
        <v>123</v>
      </c>
    </row>
    <row r="49" spans="1:14" ht="102.75" customHeight="1" x14ac:dyDescent="0.25">
      <c r="A49" s="12" t="s">
        <v>2</v>
      </c>
      <c r="B49" s="13" t="s">
        <v>59</v>
      </c>
      <c r="C49" s="20">
        <v>0.16</v>
      </c>
      <c r="D49" s="20"/>
      <c r="E49" s="20"/>
      <c r="F49" s="14">
        <v>0.17</v>
      </c>
      <c r="G49" s="14"/>
      <c r="H49" s="14"/>
      <c r="I49" s="14">
        <v>0.17</v>
      </c>
      <c r="J49" s="14"/>
      <c r="K49" s="14"/>
      <c r="L49" s="23">
        <f t="shared" si="38"/>
        <v>106.25</v>
      </c>
      <c r="M49" s="24">
        <f t="shared" si="39"/>
        <v>100</v>
      </c>
      <c r="N49" s="21" t="s">
        <v>63</v>
      </c>
    </row>
    <row r="50" spans="1:14" ht="102.75" customHeight="1" x14ac:dyDescent="0.25">
      <c r="A50" s="12" t="s">
        <v>2</v>
      </c>
      <c r="B50" s="13" t="s">
        <v>124</v>
      </c>
      <c r="C50" s="20">
        <v>11.33</v>
      </c>
      <c r="D50" s="20">
        <v>368</v>
      </c>
      <c r="E50" s="20">
        <v>3247</v>
      </c>
      <c r="F50" s="14">
        <v>7.82</v>
      </c>
      <c r="G50" s="14">
        <v>274</v>
      </c>
      <c r="H50" s="14">
        <v>3503</v>
      </c>
      <c r="I50" s="14">
        <v>7.76</v>
      </c>
      <c r="J50" s="14">
        <v>272</v>
      </c>
      <c r="K50" s="14">
        <v>3507</v>
      </c>
      <c r="L50" s="23">
        <f t="shared" si="38"/>
        <v>68.490732568402464</v>
      </c>
      <c r="M50" s="24">
        <f t="shared" si="39"/>
        <v>99.232736572890019</v>
      </c>
      <c r="N50" s="46" t="s">
        <v>209</v>
      </c>
    </row>
    <row r="51" spans="1:14" ht="102.75" customHeight="1" x14ac:dyDescent="0.25">
      <c r="A51" s="27" t="s">
        <v>2</v>
      </c>
      <c r="B51" s="27" t="s">
        <v>0</v>
      </c>
      <c r="C51" s="28">
        <v>100</v>
      </c>
      <c r="D51" s="28">
        <v>30</v>
      </c>
      <c r="E51" s="28">
        <v>30</v>
      </c>
      <c r="F51" s="28">
        <v>0</v>
      </c>
      <c r="G51" s="28">
        <v>0</v>
      </c>
      <c r="H51" s="28">
        <v>3</v>
      </c>
      <c r="I51" s="28">
        <v>125</v>
      </c>
      <c r="J51" s="28">
        <v>5</v>
      </c>
      <c r="K51" s="28">
        <v>4</v>
      </c>
      <c r="L51" s="32">
        <f t="shared" si="38"/>
        <v>125</v>
      </c>
      <c r="M51" s="33" t="e">
        <f t="shared" si="39"/>
        <v>#DIV/0!</v>
      </c>
      <c r="N51" s="47" t="s">
        <v>208</v>
      </c>
    </row>
    <row r="52" spans="1:14" ht="102.75" customHeight="1" x14ac:dyDescent="0.25">
      <c r="A52" s="12" t="s">
        <v>2</v>
      </c>
      <c r="B52" s="13" t="s">
        <v>125</v>
      </c>
      <c r="C52" s="20">
        <v>0.55000000000000004</v>
      </c>
      <c r="D52" s="20"/>
      <c r="E52" s="20"/>
      <c r="F52" s="14">
        <v>0.43</v>
      </c>
      <c r="G52" s="14"/>
      <c r="H52" s="14"/>
      <c r="I52" s="14">
        <v>0.46</v>
      </c>
      <c r="J52" s="14"/>
      <c r="K52" s="14"/>
      <c r="L52" s="23">
        <f t="shared" si="38"/>
        <v>83.636363636363626</v>
      </c>
      <c r="M52" s="24">
        <f t="shared" si="39"/>
        <v>106.97674418604652</v>
      </c>
      <c r="N52" s="46" t="s">
        <v>212</v>
      </c>
    </row>
    <row r="53" spans="1:14" ht="102.75" customHeight="1" x14ac:dyDescent="0.25">
      <c r="A53" s="12" t="s">
        <v>2</v>
      </c>
      <c r="B53" s="13" t="s">
        <v>127</v>
      </c>
      <c r="C53" s="20">
        <v>70.680000000000007</v>
      </c>
      <c r="D53" s="20">
        <v>2295</v>
      </c>
      <c r="E53" s="20">
        <v>3247</v>
      </c>
      <c r="F53" s="14">
        <v>80.39</v>
      </c>
      <c r="G53" s="14">
        <v>2816</v>
      </c>
      <c r="H53" s="14">
        <v>3503</v>
      </c>
      <c r="I53" s="14">
        <v>80.64</v>
      </c>
      <c r="J53" s="14">
        <v>2828</v>
      </c>
      <c r="K53" s="14">
        <v>3507</v>
      </c>
      <c r="L53" s="23">
        <f t="shared" si="38"/>
        <v>114.09168081494056</v>
      </c>
      <c r="M53" s="24">
        <f t="shared" si="39"/>
        <v>100.31098395322802</v>
      </c>
      <c r="N53" s="46" t="s">
        <v>211</v>
      </c>
    </row>
    <row r="54" spans="1:14" ht="102.75" customHeight="1" x14ac:dyDescent="0.25">
      <c r="A54" s="12" t="s">
        <v>2</v>
      </c>
      <c r="B54" s="13" t="s">
        <v>126</v>
      </c>
      <c r="C54" s="20">
        <v>17.149999999999999</v>
      </c>
      <c r="D54" s="20">
        <v>557</v>
      </c>
      <c r="E54" s="20">
        <v>3247</v>
      </c>
      <c r="F54" s="14">
        <v>11.22</v>
      </c>
      <c r="G54" s="14">
        <v>393</v>
      </c>
      <c r="H54" s="14">
        <v>3503</v>
      </c>
      <c r="I54" s="14">
        <v>10.95</v>
      </c>
      <c r="J54" s="14">
        <v>384</v>
      </c>
      <c r="K54" s="14">
        <v>3507</v>
      </c>
      <c r="L54" s="23">
        <f t="shared" si="38"/>
        <v>63.848396501457728</v>
      </c>
      <c r="M54" s="24">
        <f t="shared" si="39"/>
        <v>97.593582887700521</v>
      </c>
      <c r="N54" s="46" t="s">
        <v>210</v>
      </c>
    </row>
    <row r="55" spans="1:14" ht="102.75" customHeight="1" x14ac:dyDescent="0.25">
      <c r="A55" s="12" t="s">
        <v>45</v>
      </c>
      <c r="B55" s="12" t="s">
        <v>128</v>
      </c>
      <c r="C55" s="20">
        <v>81.650000000000006</v>
      </c>
      <c r="D55" s="20"/>
      <c r="E55" s="20"/>
      <c r="F55" s="14">
        <v>81.650000000000006</v>
      </c>
      <c r="G55" s="14"/>
      <c r="H55" s="14"/>
      <c r="I55" s="14">
        <v>124.56</v>
      </c>
      <c r="J55" s="14"/>
      <c r="K55" s="14"/>
      <c r="L55" s="23">
        <f t="shared" si="38"/>
        <v>152.55358236374769</v>
      </c>
      <c r="M55" s="24">
        <f t="shared" si="39"/>
        <v>152.55358236374769</v>
      </c>
      <c r="N55" s="46" t="s">
        <v>214</v>
      </c>
    </row>
    <row r="56" spans="1:14" ht="102.75" customHeight="1" x14ac:dyDescent="0.25">
      <c r="A56" s="22" t="s">
        <v>45</v>
      </c>
      <c r="B56" s="12" t="s">
        <v>129</v>
      </c>
      <c r="C56" s="20">
        <v>89.23</v>
      </c>
      <c r="D56" s="20">
        <v>58</v>
      </c>
      <c r="E56" s="20">
        <v>65</v>
      </c>
      <c r="F56" s="14">
        <v>100</v>
      </c>
      <c r="G56" s="14">
        <v>50</v>
      </c>
      <c r="H56" s="14">
        <v>50</v>
      </c>
      <c r="I56" s="14">
        <v>43.08</v>
      </c>
      <c r="J56" s="14">
        <v>28</v>
      </c>
      <c r="K56" s="14">
        <v>65</v>
      </c>
      <c r="L56" s="23">
        <f t="shared" si="38"/>
        <v>48.279726549366799</v>
      </c>
      <c r="M56" s="24">
        <f t="shared" si="39"/>
        <v>43.08</v>
      </c>
      <c r="N56" s="46" t="s">
        <v>216</v>
      </c>
    </row>
    <row r="57" spans="1:14" ht="82.5" customHeight="1" x14ac:dyDescent="0.25">
      <c r="A57" s="12" t="s">
        <v>45</v>
      </c>
      <c r="B57" s="13" t="s">
        <v>46</v>
      </c>
      <c r="C57" s="14">
        <v>94.88</v>
      </c>
      <c r="D57" s="14">
        <v>204</v>
      </c>
      <c r="E57" s="14">
        <v>215</v>
      </c>
      <c r="F57" s="14">
        <v>94.87</v>
      </c>
      <c r="G57" s="14">
        <v>185</v>
      </c>
      <c r="H57" s="14">
        <v>195</v>
      </c>
      <c r="I57" s="14">
        <v>94.37</v>
      </c>
      <c r="J57" s="14">
        <v>201</v>
      </c>
      <c r="K57" s="14">
        <v>213</v>
      </c>
      <c r="L57" s="23">
        <f t="shared" si="38"/>
        <v>99.462478920742001</v>
      </c>
      <c r="M57" s="24">
        <f t="shared" si="39"/>
        <v>99.472963002002743</v>
      </c>
      <c r="N57" s="17" t="s">
        <v>130</v>
      </c>
    </row>
    <row r="58" spans="1:14" ht="71.25" customHeight="1" x14ac:dyDescent="0.25">
      <c r="A58" s="12" t="s">
        <v>45</v>
      </c>
      <c r="B58" s="13" t="s">
        <v>131</v>
      </c>
      <c r="C58" s="14">
        <v>97.22</v>
      </c>
      <c r="D58" s="14">
        <v>175</v>
      </c>
      <c r="E58" s="14">
        <v>180</v>
      </c>
      <c r="F58" s="14">
        <v>100</v>
      </c>
      <c r="G58" s="14">
        <v>68</v>
      </c>
      <c r="H58" s="14">
        <v>68</v>
      </c>
      <c r="I58" s="14">
        <v>100</v>
      </c>
      <c r="J58" s="14">
        <v>77</v>
      </c>
      <c r="K58" s="14">
        <v>77</v>
      </c>
      <c r="L58" s="23">
        <f t="shared" si="38"/>
        <v>102.85949393128986</v>
      </c>
      <c r="M58" s="24">
        <f t="shared" si="39"/>
        <v>100</v>
      </c>
      <c r="N58" s="13" t="s">
        <v>132</v>
      </c>
    </row>
    <row r="59" spans="1:14" ht="48" customHeight="1" x14ac:dyDescent="0.25">
      <c r="A59" s="12" t="s">
        <v>45</v>
      </c>
      <c r="B59" s="13" t="s">
        <v>47</v>
      </c>
      <c r="C59" s="14">
        <v>90</v>
      </c>
      <c r="D59" s="14">
        <v>45</v>
      </c>
      <c r="E59" s="14">
        <v>50</v>
      </c>
      <c r="F59" s="14">
        <v>92.31</v>
      </c>
      <c r="G59" s="14">
        <v>12</v>
      </c>
      <c r="H59" s="14">
        <v>13</v>
      </c>
      <c r="I59" s="14">
        <v>100</v>
      </c>
      <c r="J59" s="14">
        <v>24</v>
      </c>
      <c r="K59" s="14">
        <v>24</v>
      </c>
      <c r="L59" s="23">
        <f t="shared" si="38"/>
        <v>111.11111111111111</v>
      </c>
      <c r="M59" s="24">
        <f t="shared" si="39"/>
        <v>108.33062506770663</v>
      </c>
      <c r="N59" s="13" t="s">
        <v>217</v>
      </c>
    </row>
    <row r="60" spans="1:14" ht="225" x14ac:dyDescent="0.25">
      <c r="A60" s="12" t="s">
        <v>45</v>
      </c>
      <c r="B60" s="13" t="s">
        <v>133</v>
      </c>
      <c r="C60" s="14">
        <v>88.1</v>
      </c>
      <c r="D60" s="14">
        <v>111</v>
      </c>
      <c r="E60" s="14">
        <v>126</v>
      </c>
      <c r="F60" s="14">
        <v>96.77</v>
      </c>
      <c r="G60" s="14">
        <v>60</v>
      </c>
      <c r="H60" s="14">
        <v>62</v>
      </c>
      <c r="I60" s="14">
        <v>75.41</v>
      </c>
      <c r="J60" s="14">
        <v>46</v>
      </c>
      <c r="K60" s="14">
        <v>61</v>
      </c>
      <c r="L60" s="23">
        <f t="shared" si="38"/>
        <v>85.595913734392738</v>
      </c>
      <c r="M60" s="24">
        <f t="shared" si="39"/>
        <v>77.927043505218563</v>
      </c>
      <c r="N60" s="13" t="s">
        <v>215</v>
      </c>
    </row>
    <row r="61" spans="1:14" ht="60" x14ac:dyDescent="0.25">
      <c r="A61" s="12" t="s">
        <v>45</v>
      </c>
      <c r="B61" s="13" t="s">
        <v>134</v>
      </c>
      <c r="C61" s="14"/>
      <c r="D61" s="14"/>
      <c r="E61" s="14"/>
      <c r="F61" s="14">
        <v>100</v>
      </c>
      <c r="G61" s="14">
        <v>1</v>
      </c>
      <c r="H61" s="14">
        <v>1</v>
      </c>
      <c r="I61" s="14">
        <v>100</v>
      </c>
      <c r="J61" s="14">
        <v>1</v>
      </c>
      <c r="K61" s="14">
        <v>1</v>
      </c>
      <c r="L61" s="23" t="e">
        <f t="shared" si="38"/>
        <v>#DIV/0!</v>
      </c>
      <c r="M61" s="24">
        <f t="shared" si="39"/>
        <v>100</v>
      </c>
      <c r="N61" s="17" t="s">
        <v>135</v>
      </c>
    </row>
    <row r="62" spans="1:14" ht="105" x14ac:dyDescent="0.25">
      <c r="A62" s="36" t="s">
        <v>45</v>
      </c>
      <c r="B62" s="36" t="s">
        <v>136</v>
      </c>
      <c r="C62" s="37">
        <v>100</v>
      </c>
      <c r="D62" s="37">
        <v>12</v>
      </c>
      <c r="E62" s="37">
        <v>12</v>
      </c>
      <c r="F62" s="37">
        <v>0</v>
      </c>
      <c r="G62" s="37">
        <v>0</v>
      </c>
      <c r="H62" s="37">
        <v>0</v>
      </c>
      <c r="I62" s="37">
        <v>0</v>
      </c>
      <c r="J62" s="37">
        <v>0</v>
      </c>
      <c r="K62" s="37">
        <v>0</v>
      </c>
      <c r="L62" s="38">
        <f t="shared" si="38"/>
        <v>0</v>
      </c>
      <c r="M62" s="39">
        <v>100</v>
      </c>
      <c r="N62" s="36" t="s">
        <v>137</v>
      </c>
    </row>
    <row r="63" spans="1:14" ht="135" x14ac:dyDescent="0.25">
      <c r="A63" s="12" t="s">
        <v>45</v>
      </c>
      <c r="B63" s="13" t="s">
        <v>138</v>
      </c>
      <c r="C63" s="14">
        <v>91.33</v>
      </c>
      <c r="D63" s="14">
        <v>137</v>
      </c>
      <c r="E63" s="14">
        <v>150</v>
      </c>
      <c r="F63" s="14">
        <v>100</v>
      </c>
      <c r="G63" s="14">
        <v>60</v>
      </c>
      <c r="H63" s="14">
        <v>60</v>
      </c>
      <c r="I63" s="14">
        <v>87.5</v>
      </c>
      <c r="J63" s="14">
        <v>56</v>
      </c>
      <c r="K63" s="14">
        <v>64</v>
      </c>
      <c r="L63" s="23">
        <f t="shared" si="38"/>
        <v>95.806416292565416</v>
      </c>
      <c r="M63" s="24">
        <f t="shared" si="39"/>
        <v>87.5</v>
      </c>
      <c r="N63" s="17" t="s">
        <v>139</v>
      </c>
    </row>
    <row r="64" spans="1:14" ht="126" customHeight="1" x14ac:dyDescent="0.25">
      <c r="A64" s="36" t="s">
        <v>140</v>
      </c>
      <c r="B64" s="36" t="s">
        <v>141</v>
      </c>
      <c r="C64" s="37">
        <v>71.430000000000007</v>
      </c>
      <c r="D64" s="37">
        <v>50</v>
      </c>
      <c r="E64" s="37">
        <v>70</v>
      </c>
      <c r="F64" s="37">
        <v>0</v>
      </c>
      <c r="G64" s="37">
        <v>0</v>
      </c>
      <c r="H64" s="37">
        <v>0</v>
      </c>
      <c r="I64" s="37">
        <v>0</v>
      </c>
      <c r="J64" s="37">
        <v>0</v>
      </c>
      <c r="K64" s="37">
        <v>0</v>
      </c>
      <c r="L64" s="38">
        <f t="shared" si="38"/>
        <v>0</v>
      </c>
      <c r="M64" s="39">
        <v>100</v>
      </c>
      <c r="N64" s="36" t="s">
        <v>142</v>
      </c>
    </row>
    <row r="65" spans="1:14" ht="127.5" customHeight="1" x14ac:dyDescent="0.25">
      <c r="A65" s="36" t="s">
        <v>140</v>
      </c>
      <c r="B65" s="36" t="s">
        <v>143</v>
      </c>
      <c r="C65" s="37">
        <v>100</v>
      </c>
      <c r="D65" s="37">
        <v>245309994</v>
      </c>
      <c r="E65" s="37">
        <v>245309994</v>
      </c>
      <c r="F65" s="37">
        <v>0</v>
      </c>
      <c r="G65" s="37">
        <v>0</v>
      </c>
      <c r="H65" s="37">
        <v>0</v>
      </c>
      <c r="I65" s="37">
        <v>0</v>
      </c>
      <c r="J65" s="37">
        <v>0</v>
      </c>
      <c r="K65" s="37">
        <v>0</v>
      </c>
      <c r="L65" s="38">
        <f t="shared" si="38"/>
        <v>0</v>
      </c>
      <c r="M65" s="39">
        <v>100</v>
      </c>
      <c r="N65" s="36" t="s">
        <v>142</v>
      </c>
    </row>
    <row r="66" spans="1:14" ht="118.5" customHeight="1" x14ac:dyDescent="0.25">
      <c r="A66" s="36" t="s">
        <v>140</v>
      </c>
      <c r="B66" s="36" t="s">
        <v>144</v>
      </c>
      <c r="C66" s="37">
        <v>95.71</v>
      </c>
      <c r="D66" s="37">
        <v>67</v>
      </c>
      <c r="E66" s="37">
        <v>70</v>
      </c>
      <c r="F66" s="37">
        <v>0</v>
      </c>
      <c r="G66" s="37">
        <v>0</v>
      </c>
      <c r="H66" s="37">
        <v>0</v>
      </c>
      <c r="I66" s="37">
        <v>0</v>
      </c>
      <c r="J66" s="37">
        <v>0</v>
      </c>
      <c r="K66" s="37">
        <v>0</v>
      </c>
      <c r="L66" s="38">
        <f t="shared" si="38"/>
        <v>0</v>
      </c>
      <c r="M66" s="39">
        <v>100</v>
      </c>
      <c r="N66" s="36" t="s">
        <v>145</v>
      </c>
    </row>
    <row r="67" spans="1:14" ht="114.75" customHeight="1" x14ac:dyDescent="0.25">
      <c r="A67" s="36" t="s">
        <v>140</v>
      </c>
      <c r="B67" s="36" t="s">
        <v>146</v>
      </c>
      <c r="C67" s="37">
        <v>97.14</v>
      </c>
      <c r="D67" s="37">
        <v>68</v>
      </c>
      <c r="E67" s="37">
        <v>70</v>
      </c>
      <c r="F67" s="37">
        <v>0</v>
      </c>
      <c r="G67" s="37">
        <v>0</v>
      </c>
      <c r="H67" s="37">
        <v>0</v>
      </c>
      <c r="I67" s="37">
        <v>0</v>
      </c>
      <c r="J67" s="37">
        <v>0</v>
      </c>
      <c r="K67" s="37">
        <v>0</v>
      </c>
      <c r="L67" s="38">
        <f t="shared" si="38"/>
        <v>0</v>
      </c>
      <c r="M67" s="39">
        <v>100</v>
      </c>
      <c r="N67" s="36" t="s">
        <v>147</v>
      </c>
    </row>
    <row r="68" spans="1:14" ht="67.5" customHeight="1" x14ac:dyDescent="0.25">
      <c r="A68" s="36" t="s">
        <v>140</v>
      </c>
      <c r="B68" s="36" t="s">
        <v>148</v>
      </c>
      <c r="C68" s="37">
        <v>1</v>
      </c>
      <c r="D68" s="37">
        <v>245309994.31999999</v>
      </c>
      <c r="E68" s="37">
        <v>245309994.31999999</v>
      </c>
      <c r="F68" s="37">
        <v>0</v>
      </c>
      <c r="G68" s="37">
        <v>0</v>
      </c>
      <c r="H68" s="37">
        <v>0</v>
      </c>
      <c r="I68" s="37">
        <v>0</v>
      </c>
      <c r="J68" s="37">
        <v>0</v>
      </c>
      <c r="K68" s="37">
        <v>0</v>
      </c>
      <c r="L68" s="38">
        <f t="shared" si="38"/>
        <v>0</v>
      </c>
      <c r="M68" s="39">
        <v>100</v>
      </c>
      <c r="N68" s="36" t="s">
        <v>149</v>
      </c>
    </row>
    <row r="69" spans="1:14" ht="87.75" customHeight="1" x14ac:dyDescent="0.25">
      <c r="A69" s="36" t="s">
        <v>140</v>
      </c>
      <c r="B69" s="36" t="s">
        <v>150</v>
      </c>
      <c r="C69" s="37">
        <v>0</v>
      </c>
      <c r="D69" s="37">
        <v>0</v>
      </c>
      <c r="E69" s="37">
        <v>0</v>
      </c>
      <c r="F69" s="37">
        <v>0</v>
      </c>
      <c r="G69" s="37">
        <v>0</v>
      </c>
      <c r="H69" s="37">
        <v>0</v>
      </c>
      <c r="I69" s="37">
        <v>0</v>
      </c>
      <c r="J69" s="37">
        <v>0</v>
      </c>
      <c r="K69" s="37">
        <v>0</v>
      </c>
      <c r="L69" s="38" t="e">
        <f t="shared" si="38"/>
        <v>#DIV/0!</v>
      </c>
      <c r="M69" s="39">
        <v>100</v>
      </c>
      <c r="N69" s="36" t="s">
        <v>151</v>
      </c>
    </row>
    <row r="70" spans="1:14" ht="142.5" customHeight="1" x14ac:dyDescent="0.25">
      <c r="A70" s="36" t="s">
        <v>140</v>
      </c>
      <c r="B70" s="36" t="s">
        <v>58</v>
      </c>
      <c r="C70" s="37">
        <v>100</v>
      </c>
      <c r="D70" s="37">
        <v>2201</v>
      </c>
      <c r="E70" s="37">
        <v>2201</v>
      </c>
      <c r="F70" s="37">
        <v>0</v>
      </c>
      <c r="G70" s="37">
        <v>0</v>
      </c>
      <c r="H70" s="37">
        <v>0</v>
      </c>
      <c r="I70" s="37">
        <v>0</v>
      </c>
      <c r="J70" s="37">
        <v>0</v>
      </c>
      <c r="K70" s="37">
        <v>0</v>
      </c>
      <c r="L70" s="38">
        <f t="shared" si="38"/>
        <v>0</v>
      </c>
      <c r="M70" s="39">
        <v>100</v>
      </c>
      <c r="N70" s="36" t="s">
        <v>151</v>
      </c>
    </row>
    <row r="71" spans="1:14" ht="30" x14ac:dyDescent="0.25">
      <c r="A71" s="12" t="s">
        <v>140</v>
      </c>
      <c r="B71" s="13" t="s">
        <v>152</v>
      </c>
      <c r="C71" s="14">
        <v>1.1299999999999999</v>
      </c>
      <c r="D71" s="14">
        <v>35.79</v>
      </c>
      <c r="E71" s="14">
        <v>31.73</v>
      </c>
      <c r="F71" s="14">
        <v>1.2</v>
      </c>
      <c r="G71" s="14">
        <v>36.06</v>
      </c>
      <c r="H71" s="14">
        <v>30.01</v>
      </c>
      <c r="I71" s="14">
        <v>1.2</v>
      </c>
      <c r="J71" s="14">
        <v>36.06</v>
      </c>
      <c r="K71" s="14">
        <v>30.01</v>
      </c>
      <c r="L71" s="23">
        <f t="shared" si="38"/>
        <v>106.19469026548674</v>
      </c>
      <c r="M71" s="24">
        <f t="shared" si="39"/>
        <v>100</v>
      </c>
      <c r="N71" s="17" t="s">
        <v>153</v>
      </c>
    </row>
    <row r="72" spans="1:14" ht="120" x14ac:dyDescent="0.25">
      <c r="A72" s="12" t="s">
        <v>140</v>
      </c>
      <c r="B72" s="13" t="s">
        <v>59</v>
      </c>
      <c r="C72" s="14">
        <v>0.16</v>
      </c>
      <c r="D72" s="14"/>
      <c r="E72" s="14"/>
      <c r="F72" s="14">
        <v>0.17</v>
      </c>
      <c r="G72" s="14"/>
      <c r="H72" s="14"/>
      <c r="I72" s="14">
        <v>0.17</v>
      </c>
      <c r="J72" s="14"/>
      <c r="K72" s="14"/>
      <c r="L72" s="23">
        <f t="shared" si="38"/>
        <v>106.25</v>
      </c>
      <c r="M72" s="24">
        <f t="shared" si="39"/>
        <v>100</v>
      </c>
      <c r="N72" s="17" t="s">
        <v>154</v>
      </c>
    </row>
    <row r="73" spans="1:14" ht="147.75" customHeight="1" x14ac:dyDescent="0.25">
      <c r="A73" s="36" t="s">
        <v>140</v>
      </c>
      <c r="B73" s="36" t="s">
        <v>155</v>
      </c>
      <c r="C73" s="37">
        <v>28.57</v>
      </c>
      <c r="D73" s="37">
        <v>20</v>
      </c>
      <c r="E73" s="37">
        <v>70</v>
      </c>
      <c r="F73" s="37">
        <v>0</v>
      </c>
      <c r="G73" s="37">
        <v>0</v>
      </c>
      <c r="H73" s="37">
        <v>0</v>
      </c>
      <c r="I73" s="37">
        <v>0</v>
      </c>
      <c r="J73" s="37">
        <v>0</v>
      </c>
      <c r="K73" s="37">
        <v>0</v>
      </c>
      <c r="L73" s="38">
        <f t="shared" si="38"/>
        <v>0</v>
      </c>
      <c r="M73" s="39">
        <v>100</v>
      </c>
      <c r="N73" s="36" t="s">
        <v>156</v>
      </c>
    </row>
    <row r="74" spans="1:14" ht="195" x14ac:dyDescent="0.25">
      <c r="A74" s="36" t="s">
        <v>140</v>
      </c>
      <c r="B74" s="36" t="s">
        <v>157</v>
      </c>
      <c r="C74" s="37">
        <v>3.18</v>
      </c>
      <c r="D74" s="37">
        <v>70</v>
      </c>
      <c r="E74" s="37">
        <v>2201</v>
      </c>
      <c r="F74" s="37">
        <v>0</v>
      </c>
      <c r="G74" s="37">
        <v>0</v>
      </c>
      <c r="H74" s="37">
        <v>0</v>
      </c>
      <c r="I74" s="37">
        <v>0</v>
      </c>
      <c r="J74" s="37">
        <v>0</v>
      </c>
      <c r="K74" s="37">
        <v>0</v>
      </c>
      <c r="L74" s="38">
        <f t="shared" si="38"/>
        <v>0</v>
      </c>
      <c r="M74" s="39">
        <v>100</v>
      </c>
      <c r="N74" s="36" t="s">
        <v>149</v>
      </c>
    </row>
    <row r="75" spans="1:14" ht="165" customHeight="1" x14ac:dyDescent="0.25">
      <c r="A75" s="36" t="s">
        <v>140</v>
      </c>
      <c r="B75" s="36" t="s">
        <v>158</v>
      </c>
      <c r="C75" s="37">
        <v>81.430000000000007</v>
      </c>
      <c r="D75" s="37">
        <v>57</v>
      </c>
      <c r="E75" s="37">
        <v>70</v>
      </c>
      <c r="F75" s="37">
        <v>0</v>
      </c>
      <c r="G75" s="37">
        <v>0</v>
      </c>
      <c r="H75" s="37">
        <v>0</v>
      </c>
      <c r="I75" s="37">
        <v>0</v>
      </c>
      <c r="J75" s="37">
        <v>0</v>
      </c>
      <c r="K75" s="37">
        <v>0</v>
      </c>
      <c r="L75" s="38">
        <f t="shared" si="38"/>
        <v>0</v>
      </c>
      <c r="M75" s="39">
        <v>100</v>
      </c>
      <c r="N75" s="36" t="s">
        <v>156</v>
      </c>
    </row>
    <row r="76" spans="1:14" ht="117" customHeight="1" x14ac:dyDescent="0.25">
      <c r="A76" s="36" t="s">
        <v>140</v>
      </c>
      <c r="B76" s="36" t="s">
        <v>159</v>
      </c>
      <c r="C76" s="37">
        <v>94.29</v>
      </c>
      <c r="D76" s="37">
        <v>66</v>
      </c>
      <c r="E76" s="37">
        <v>70</v>
      </c>
      <c r="F76" s="37">
        <v>0</v>
      </c>
      <c r="G76" s="37">
        <v>0</v>
      </c>
      <c r="H76" s="37">
        <v>0</v>
      </c>
      <c r="I76" s="37">
        <v>0</v>
      </c>
      <c r="J76" s="37">
        <v>0</v>
      </c>
      <c r="K76" s="37">
        <v>0</v>
      </c>
      <c r="L76" s="38">
        <f t="shared" si="38"/>
        <v>0</v>
      </c>
      <c r="M76" s="39">
        <v>100</v>
      </c>
      <c r="N76" s="36" t="s">
        <v>160</v>
      </c>
    </row>
    <row r="77" spans="1:14" ht="63.75" customHeight="1" x14ac:dyDescent="0.25">
      <c r="A77" s="12" t="s">
        <v>161</v>
      </c>
      <c r="B77" s="13" t="s">
        <v>162</v>
      </c>
      <c r="C77" s="14">
        <v>0.56999999999999995</v>
      </c>
      <c r="D77" s="14">
        <v>1596</v>
      </c>
      <c r="E77" s="14">
        <v>2787</v>
      </c>
      <c r="F77" s="14">
        <v>0.56999999999999995</v>
      </c>
      <c r="G77" s="14">
        <v>1596</v>
      </c>
      <c r="H77" s="14">
        <v>2787</v>
      </c>
      <c r="I77" s="14">
        <v>0.65</v>
      </c>
      <c r="J77" s="14">
        <v>2570</v>
      </c>
      <c r="K77" s="14">
        <v>3973</v>
      </c>
      <c r="L77" s="23">
        <f t="shared" si="38"/>
        <v>114.03508771929826</v>
      </c>
      <c r="M77" s="24">
        <f t="shared" si="39"/>
        <v>114.03508771929826</v>
      </c>
      <c r="N77" s="17" t="s">
        <v>163</v>
      </c>
    </row>
    <row r="78" spans="1:14" ht="72" customHeight="1" x14ac:dyDescent="0.25">
      <c r="A78" s="12" t="s">
        <v>161</v>
      </c>
      <c r="B78" s="13" t="s">
        <v>164</v>
      </c>
      <c r="C78" s="14">
        <v>0.71</v>
      </c>
      <c r="D78" s="14">
        <v>2906462</v>
      </c>
      <c r="E78" s="14">
        <v>4085014</v>
      </c>
      <c r="F78" s="14">
        <v>0.41</v>
      </c>
      <c r="G78" s="14">
        <v>1093403.78</v>
      </c>
      <c r="H78" s="14">
        <v>2646478.31</v>
      </c>
      <c r="I78" s="14">
        <v>0.45</v>
      </c>
      <c r="J78" s="14">
        <v>1628780370</v>
      </c>
      <c r="K78" s="14">
        <v>3586005432</v>
      </c>
      <c r="L78" s="23">
        <f t="shared" si="38"/>
        <v>63.380281690140848</v>
      </c>
      <c r="M78" s="24">
        <f t="shared" si="39"/>
        <v>109.75609756097562</v>
      </c>
      <c r="N78" s="17" t="s">
        <v>165</v>
      </c>
    </row>
    <row r="79" spans="1:14" ht="74.25" customHeight="1" x14ac:dyDescent="0.25">
      <c r="A79" s="12" t="s">
        <v>161</v>
      </c>
      <c r="B79" s="13" t="s">
        <v>166</v>
      </c>
      <c r="C79" s="14">
        <v>0</v>
      </c>
      <c r="D79" s="14">
        <v>3.4</v>
      </c>
      <c r="E79" s="14">
        <v>3.4</v>
      </c>
      <c r="F79" s="14">
        <v>2.58</v>
      </c>
      <c r="G79" s="14">
        <v>43.8</v>
      </c>
      <c r="H79" s="14">
        <v>42.7</v>
      </c>
      <c r="I79" s="14">
        <v>2.58</v>
      </c>
      <c r="J79" s="14">
        <v>43.8</v>
      </c>
      <c r="K79" s="14">
        <v>42.7</v>
      </c>
      <c r="L79" s="23">
        <f>+((J79/K79)/(D79/E79))*100</f>
        <v>102.57611241217796</v>
      </c>
      <c r="M79" s="24">
        <f>+((J79/K79)/(G79/H79))*100</f>
        <v>100</v>
      </c>
      <c r="N79" s="17" t="s">
        <v>167</v>
      </c>
    </row>
    <row r="80" spans="1:14" ht="63.75" customHeight="1" x14ac:dyDescent="0.25">
      <c r="A80" s="12" t="s">
        <v>161</v>
      </c>
      <c r="B80" s="13" t="s">
        <v>168</v>
      </c>
      <c r="C80" s="14">
        <v>0.69</v>
      </c>
      <c r="D80" s="14">
        <v>444</v>
      </c>
      <c r="E80" s="14">
        <v>648</v>
      </c>
      <c r="F80" s="14">
        <v>0.69</v>
      </c>
      <c r="G80" s="14">
        <v>444</v>
      </c>
      <c r="H80" s="14">
        <v>648</v>
      </c>
      <c r="I80" s="14">
        <v>0.71</v>
      </c>
      <c r="J80" s="14">
        <v>449</v>
      </c>
      <c r="K80" s="14">
        <v>636</v>
      </c>
      <c r="L80" s="23">
        <f>+(I80/C80)*100</f>
        <v>102.89855072463769</v>
      </c>
      <c r="M80" s="24">
        <f>+(I80/F80)*100</f>
        <v>102.89855072463769</v>
      </c>
      <c r="N80" s="17" t="s">
        <v>169</v>
      </c>
    </row>
    <row r="81" spans="1:14" ht="105" x14ac:dyDescent="0.25">
      <c r="A81" s="12" t="s">
        <v>161</v>
      </c>
      <c r="B81" s="13" t="s">
        <v>170</v>
      </c>
      <c r="C81" s="14">
        <v>-6.81</v>
      </c>
      <c r="D81" s="14">
        <v>4909</v>
      </c>
      <c r="E81" s="14">
        <v>5268</v>
      </c>
      <c r="F81" s="14">
        <v>-2.14</v>
      </c>
      <c r="G81" s="14">
        <v>4486</v>
      </c>
      <c r="H81" s="14">
        <v>4584</v>
      </c>
      <c r="I81" s="14">
        <v>-10.31</v>
      </c>
      <c r="J81" s="14">
        <v>4289</v>
      </c>
      <c r="K81" s="14">
        <v>4782</v>
      </c>
      <c r="L81" s="23">
        <f>+((J81/K81)/(D81/E81))*100</f>
        <v>96.249661020024917</v>
      </c>
      <c r="M81" s="24">
        <f>+((J81/K81)/(G81/H81))*100</f>
        <v>91.649861747491556</v>
      </c>
      <c r="N81" s="17" t="s">
        <v>171</v>
      </c>
    </row>
    <row r="82" spans="1:14" ht="120" x14ac:dyDescent="0.25">
      <c r="A82" s="12" t="s">
        <v>161</v>
      </c>
      <c r="B82" s="13" t="s">
        <v>172</v>
      </c>
      <c r="C82" s="14">
        <v>1.88</v>
      </c>
      <c r="D82" s="14">
        <v>4738</v>
      </c>
      <c r="E82" s="14">
        <v>2518</v>
      </c>
      <c r="F82" s="14">
        <v>1.88</v>
      </c>
      <c r="G82" s="14">
        <v>4738</v>
      </c>
      <c r="H82" s="14">
        <v>2518</v>
      </c>
      <c r="I82" s="14">
        <v>1.64</v>
      </c>
      <c r="J82" s="14">
        <v>4095</v>
      </c>
      <c r="K82" s="14">
        <v>2496</v>
      </c>
      <c r="L82" s="23">
        <f t="shared" ref="L82:L93" si="40">+(I82/C82)*100</f>
        <v>87.2340425531915</v>
      </c>
      <c r="M82" s="24">
        <f t="shared" ref="M82:M93" si="41">+(I82/F82)*100</f>
        <v>87.2340425531915</v>
      </c>
      <c r="N82" s="17" t="s">
        <v>173</v>
      </c>
    </row>
    <row r="83" spans="1:14" ht="120" x14ac:dyDescent="0.25">
      <c r="A83" s="12" t="s">
        <v>161</v>
      </c>
      <c r="B83" s="13" t="s">
        <v>174</v>
      </c>
      <c r="C83" s="14">
        <v>42.1</v>
      </c>
      <c r="D83" s="14">
        <v>1185</v>
      </c>
      <c r="E83" s="14">
        <v>2815</v>
      </c>
      <c r="F83" s="14">
        <v>33.119999999999997</v>
      </c>
      <c r="G83" s="14">
        <v>935</v>
      </c>
      <c r="H83" s="14">
        <v>2823</v>
      </c>
      <c r="I83" s="14">
        <v>40.97</v>
      </c>
      <c r="J83" s="14">
        <v>1135</v>
      </c>
      <c r="K83" s="14">
        <v>2770</v>
      </c>
      <c r="L83" s="23">
        <f t="shared" si="40"/>
        <v>97.315914489311155</v>
      </c>
      <c r="M83" s="24">
        <f t="shared" si="41"/>
        <v>123.70169082125604</v>
      </c>
      <c r="N83" s="17" t="s">
        <v>175</v>
      </c>
    </row>
    <row r="84" spans="1:14" ht="165" x14ac:dyDescent="0.25">
      <c r="A84" s="12" t="s">
        <v>161</v>
      </c>
      <c r="B84" s="13" t="s">
        <v>176</v>
      </c>
      <c r="C84" s="14">
        <v>3.61</v>
      </c>
      <c r="D84" s="14">
        <v>18310</v>
      </c>
      <c r="E84" s="14">
        <v>5070</v>
      </c>
      <c r="F84" s="14">
        <v>3.61</v>
      </c>
      <c r="G84" s="14">
        <v>18310</v>
      </c>
      <c r="H84" s="14">
        <v>5070</v>
      </c>
      <c r="I84" s="14">
        <v>5.23</v>
      </c>
      <c r="J84" s="14">
        <v>24461</v>
      </c>
      <c r="K84" s="14">
        <v>4677</v>
      </c>
      <c r="L84" s="23">
        <f t="shared" si="40"/>
        <v>144.87534626038783</v>
      </c>
      <c r="M84" s="24">
        <f t="shared" si="41"/>
        <v>144.87534626038783</v>
      </c>
      <c r="N84" s="17" t="s">
        <v>177</v>
      </c>
    </row>
    <row r="85" spans="1:14" ht="120" x14ac:dyDescent="0.25">
      <c r="A85" s="12" t="s">
        <v>161</v>
      </c>
      <c r="B85" s="13" t="s">
        <v>59</v>
      </c>
      <c r="C85" s="14">
        <v>0.16</v>
      </c>
      <c r="D85" s="14"/>
      <c r="E85" s="14"/>
      <c r="F85" s="14">
        <v>0.17</v>
      </c>
      <c r="G85" s="14"/>
      <c r="H85" s="14"/>
      <c r="I85" s="14">
        <v>0.17</v>
      </c>
      <c r="J85" s="14"/>
      <c r="K85" s="14"/>
      <c r="L85" s="23">
        <f t="shared" si="40"/>
        <v>106.25</v>
      </c>
      <c r="M85" s="24">
        <f t="shared" si="41"/>
        <v>100</v>
      </c>
      <c r="N85" s="17" t="s">
        <v>178</v>
      </c>
    </row>
    <row r="86" spans="1:14" ht="75" x14ac:dyDescent="0.25">
      <c r="A86" s="12" t="s">
        <v>161</v>
      </c>
      <c r="B86" s="13" t="s">
        <v>179</v>
      </c>
      <c r="C86" s="14">
        <v>0.39</v>
      </c>
      <c r="D86" s="14">
        <v>1206</v>
      </c>
      <c r="E86" s="14">
        <v>3101</v>
      </c>
      <c r="F86" s="14">
        <v>0.39</v>
      </c>
      <c r="G86" s="14">
        <v>1206</v>
      </c>
      <c r="H86" s="14">
        <v>3101</v>
      </c>
      <c r="I86" s="14">
        <v>0.45</v>
      </c>
      <c r="J86" s="14">
        <v>1161</v>
      </c>
      <c r="K86" s="14">
        <v>2562</v>
      </c>
      <c r="L86" s="23">
        <f t="shared" si="40"/>
        <v>115.38461538461537</v>
      </c>
      <c r="M86" s="24">
        <f t="shared" si="41"/>
        <v>115.38461538461537</v>
      </c>
      <c r="N86" s="17" t="s">
        <v>180</v>
      </c>
    </row>
    <row r="87" spans="1:14" ht="66" customHeight="1" x14ac:dyDescent="0.25">
      <c r="A87" s="12" t="s">
        <v>161</v>
      </c>
      <c r="B87" s="13" t="s">
        <v>181</v>
      </c>
      <c r="C87" s="14">
        <v>1</v>
      </c>
      <c r="D87" s="14">
        <v>2400</v>
      </c>
      <c r="E87" s="14">
        <v>2400</v>
      </c>
      <c r="F87" s="14">
        <v>1</v>
      </c>
      <c r="G87" s="14">
        <v>2400</v>
      </c>
      <c r="H87" s="14">
        <v>2400</v>
      </c>
      <c r="I87" s="14">
        <v>0.9</v>
      </c>
      <c r="J87" s="14">
        <v>2419</v>
      </c>
      <c r="K87" s="14">
        <v>2673</v>
      </c>
      <c r="L87" s="23">
        <f t="shared" si="40"/>
        <v>90</v>
      </c>
      <c r="M87" s="24">
        <f t="shared" si="41"/>
        <v>90</v>
      </c>
      <c r="N87" s="17" t="s">
        <v>182</v>
      </c>
    </row>
    <row r="88" spans="1:14" ht="59.25" customHeight="1" x14ac:dyDescent="0.25">
      <c r="A88" s="12" t="s">
        <v>161</v>
      </c>
      <c r="B88" s="13" t="s">
        <v>183</v>
      </c>
      <c r="C88" s="14">
        <v>0.98</v>
      </c>
      <c r="D88" s="14">
        <v>18310</v>
      </c>
      <c r="E88" s="14">
        <v>18661</v>
      </c>
      <c r="F88" s="14">
        <v>0.85</v>
      </c>
      <c r="G88" s="14">
        <v>21084</v>
      </c>
      <c r="H88" s="14">
        <v>24708</v>
      </c>
      <c r="I88" s="14">
        <v>1.03</v>
      </c>
      <c r="J88" s="14">
        <v>24461</v>
      </c>
      <c r="K88" s="14">
        <v>23721</v>
      </c>
      <c r="L88" s="23">
        <f t="shared" si="40"/>
        <v>105.10204081632652</v>
      </c>
      <c r="M88" s="24">
        <f t="shared" si="41"/>
        <v>121.1764705882353</v>
      </c>
      <c r="N88" s="17" t="s">
        <v>184</v>
      </c>
    </row>
    <row r="89" spans="1:14" ht="73.5" customHeight="1" x14ac:dyDescent="0.25">
      <c r="A89" s="12" t="s">
        <v>161</v>
      </c>
      <c r="B89" s="13" t="s">
        <v>185</v>
      </c>
      <c r="C89" s="14">
        <v>74.260000000000005</v>
      </c>
      <c r="D89" s="14">
        <v>3532</v>
      </c>
      <c r="E89" s="14">
        <v>4756</v>
      </c>
      <c r="F89" s="14">
        <v>74.260000000000005</v>
      </c>
      <c r="G89" s="14">
        <v>3532</v>
      </c>
      <c r="H89" s="14">
        <v>4756</v>
      </c>
      <c r="I89" s="14">
        <v>87.38</v>
      </c>
      <c r="J89" s="14">
        <v>4474</v>
      </c>
      <c r="K89" s="14">
        <v>5120</v>
      </c>
      <c r="L89" s="23">
        <f t="shared" si="40"/>
        <v>117.66765418798815</v>
      </c>
      <c r="M89" s="24">
        <f t="shared" si="41"/>
        <v>117.66765418798815</v>
      </c>
      <c r="N89" s="17" t="s">
        <v>186</v>
      </c>
    </row>
    <row r="90" spans="1:14" ht="60.75" customHeight="1" x14ac:dyDescent="0.25">
      <c r="A90" s="12" t="s">
        <v>187</v>
      </c>
      <c r="B90" s="13" t="s">
        <v>188</v>
      </c>
      <c r="C90" s="14">
        <v>50</v>
      </c>
      <c r="D90" s="14">
        <v>20</v>
      </c>
      <c r="E90" s="14">
        <v>40</v>
      </c>
      <c r="F90" s="14">
        <v>36.840000000000003</v>
      </c>
      <c r="G90" s="14">
        <v>14</v>
      </c>
      <c r="H90" s="14">
        <v>38</v>
      </c>
      <c r="I90" s="14">
        <v>36.840000000000003</v>
      </c>
      <c r="J90" s="14">
        <v>14</v>
      </c>
      <c r="K90" s="14">
        <v>38</v>
      </c>
      <c r="L90" s="23">
        <f t="shared" si="40"/>
        <v>73.680000000000007</v>
      </c>
      <c r="M90" s="24">
        <f t="shared" si="41"/>
        <v>100</v>
      </c>
      <c r="N90" s="17" t="s">
        <v>189</v>
      </c>
    </row>
    <row r="91" spans="1:14" ht="83.25" customHeight="1" x14ac:dyDescent="0.25">
      <c r="A91" s="12" t="s">
        <v>187</v>
      </c>
      <c r="B91" s="13" t="s">
        <v>190</v>
      </c>
      <c r="C91" s="14">
        <v>75</v>
      </c>
      <c r="D91" s="14">
        <v>15</v>
      </c>
      <c r="E91" s="14">
        <v>20</v>
      </c>
      <c r="F91" s="14">
        <v>78.569999999999993</v>
      </c>
      <c r="G91" s="14">
        <v>11</v>
      </c>
      <c r="H91" s="14">
        <v>14</v>
      </c>
      <c r="I91" s="14">
        <v>78.569999999999993</v>
      </c>
      <c r="J91" s="14">
        <v>11</v>
      </c>
      <c r="K91" s="14">
        <v>14</v>
      </c>
      <c r="L91" s="23">
        <f t="shared" si="40"/>
        <v>104.75999999999999</v>
      </c>
      <c r="M91" s="24">
        <f t="shared" si="41"/>
        <v>100</v>
      </c>
      <c r="N91" s="17" t="s">
        <v>191</v>
      </c>
    </row>
    <row r="92" spans="1:14" ht="70.5" customHeight="1" x14ac:dyDescent="0.25">
      <c r="A92" s="12" t="s">
        <v>187</v>
      </c>
      <c r="B92" s="13" t="s">
        <v>192</v>
      </c>
      <c r="C92" s="14">
        <v>60</v>
      </c>
      <c r="D92" s="14">
        <v>6</v>
      </c>
      <c r="E92" s="14">
        <v>10</v>
      </c>
      <c r="F92" s="14">
        <v>18.18</v>
      </c>
      <c r="G92" s="14">
        <v>2</v>
      </c>
      <c r="H92" s="14">
        <v>11</v>
      </c>
      <c r="I92" s="14">
        <v>18.18</v>
      </c>
      <c r="J92" s="14">
        <v>2</v>
      </c>
      <c r="K92" s="14">
        <v>11</v>
      </c>
      <c r="L92" s="23">
        <f t="shared" si="40"/>
        <v>30.3</v>
      </c>
      <c r="M92" s="24">
        <f t="shared" si="41"/>
        <v>100</v>
      </c>
      <c r="N92" s="17" t="s">
        <v>193</v>
      </c>
    </row>
    <row r="93" spans="1:14" ht="75" customHeight="1" x14ac:dyDescent="0.25">
      <c r="A93" s="12" t="s">
        <v>187</v>
      </c>
      <c r="B93" s="13" t="s">
        <v>59</v>
      </c>
      <c r="C93" s="14">
        <v>0.17</v>
      </c>
      <c r="D93" s="14"/>
      <c r="E93" s="14"/>
      <c r="F93" s="14">
        <v>0.17</v>
      </c>
      <c r="G93" s="14"/>
      <c r="H93" s="14"/>
      <c r="I93" s="14">
        <v>0.17</v>
      </c>
      <c r="J93" s="14"/>
      <c r="K93" s="14"/>
      <c r="L93" s="23">
        <f t="shared" si="40"/>
        <v>100</v>
      </c>
      <c r="M93" s="24">
        <f t="shared" si="41"/>
        <v>100</v>
      </c>
      <c r="N93" s="17" t="s">
        <v>194</v>
      </c>
    </row>
    <row r="94" spans="1:14" ht="42.75" customHeight="1" x14ac:dyDescent="0.25">
      <c r="A94" s="12" t="s">
        <v>187</v>
      </c>
      <c r="B94" s="12" t="s">
        <v>195</v>
      </c>
      <c r="C94" s="14">
        <v>0</v>
      </c>
      <c r="D94" s="14">
        <v>3.4</v>
      </c>
      <c r="E94" s="14">
        <v>3.4</v>
      </c>
      <c r="F94" s="14">
        <v>2.58</v>
      </c>
      <c r="G94" s="14">
        <v>43.8</v>
      </c>
      <c r="H94" s="14">
        <v>42.7</v>
      </c>
      <c r="I94" s="14">
        <v>2.58</v>
      </c>
      <c r="J94" s="14">
        <v>43.8</v>
      </c>
      <c r="K94" s="14">
        <v>42.7</v>
      </c>
      <c r="L94" s="23">
        <f>+((J94/K94)/(D94/E94))*100</f>
        <v>102.57611241217796</v>
      </c>
      <c r="M94" s="24">
        <f>+((J94/K94)/(G94/H94))*100</f>
        <v>100</v>
      </c>
      <c r="N94" s="17" t="s">
        <v>196</v>
      </c>
    </row>
    <row r="95" spans="1:14" ht="51" customHeight="1" x14ac:dyDescent="0.25">
      <c r="A95" s="22" t="s">
        <v>187</v>
      </c>
      <c r="B95" s="13" t="s">
        <v>197</v>
      </c>
      <c r="C95" s="14">
        <v>96.3</v>
      </c>
      <c r="D95" s="14">
        <v>26</v>
      </c>
      <c r="E95" s="14">
        <v>27</v>
      </c>
      <c r="F95" s="14">
        <v>96.3</v>
      </c>
      <c r="G95" s="14">
        <v>26</v>
      </c>
      <c r="H95" s="14">
        <v>27</v>
      </c>
      <c r="I95" s="14">
        <v>96.3</v>
      </c>
      <c r="J95" s="14">
        <v>26</v>
      </c>
      <c r="K95" s="14">
        <v>27</v>
      </c>
      <c r="L95" s="23">
        <f>+(I95/C95)*100</f>
        <v>100</v>
      </c>
      <c r="M95" s="24">
        <f>+(I95/F95)*100</f>
        <v>100</v>
      </c>
      <c r="N95" s="17" t="s">
        <v>198</v>
      </c>
    </row>
  </sheetData>
  <autoFilter ref="A1:N95"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36"/>
  <sheetViews>
    <sheetView topLeftCell="A19" zoomScale="90" zoomScaleNormal="90" workbookViewId="0">
      <selection activeCell="G14" sqref="G14"/>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44" t="s">
        <v>203</v>
      </c>
      <c r="C2" s="44"/>
      <c r="D2" s="44"/>
      <c r="E2" s="44"/>
      <c r="F2" s="44"/>
    </row>
    <row r="3" spans="2:6" ht="23.25" thickBot="1" x14ac:dyDescent="0.3">
      <c r="B3" s="2"/>
      <c r="C3" s="2"/>
      <c r="D3" s="2"/>
      <c r="E3" s="2"/>
      <c r="F3" s="2"/>
    </row>
    <row r="4" spans="2:6" ht="15.75" x14ac:dyDescent="0.25">
      <c r="B4" s="40" t="s">
        <v>4</v>
      </c>
      <c r="C4" s="42" t="s">
        <v>5</v>
      </c>
      <c r="D4" s="42"/>
      <c r="E4" s="42"/>
      <c r="F4" s="42" t="s">
        <v>3</v>
      </c>
    </row>
    <row r="5" spans="2:6" ht="32.25" thickBot="1" x14ac:dyDescent="0.3">
      <c r="B5" s="41"/>
      <c r="C5" s="8" t="s">
        <v>6</v>
      </c>
      <c r="D5" s="8" t="s">
        <v>7</v>
      </c>
      <c r="E5" s="8" t="s">
        <v>8</v>
      </c>
      <c r="F5" s="43"/>
    </row>
    <row r="6" spans="2:6" ht="16.5" x14ac:dyDescent="0.25">
      <c r="B6" s="34" t="s">
        <v>202</v>
      </c>
      <c r="C6" s="7"/>
      <c r="D6" s="7">
        <v>8</v>
      </c>
      <c r="E6" s="7">
        <v>5</v>
      </c>
      <c r="F6" s="7">
        <f t="shared" ref="F6:F14" si="0">SUM(C6:E6)</f>
        <v>13</v>
      </c>
    </row>
    <row r="7" spans="2:6" ht="33" x14ac:dyDescent="0.25">
      <c r="B7" s="3" t="s">
        <v>13</v>
      </c>
      <c r="C7" s="7">
        <v>1</v>
      </c>
      <c r="D7" s="7">
        <v>4</v>
      </c>
      <c r="E7" s="7">
        <v>1</v>
      </c>
      <c r="F7" s="7">
        <f t="shared" si="0"/>
        <v>6</v>
      </c>
    </row>
    <row r="8" spans="2:6" ht="16.5" x14ac:dyDescent="0.25">
      <c r="B8" s="3" t="s">
        <v>199</v>
      </c>
      <c r="C8" s="7"/>
      <c r="D8" s="7">
        <v>6</v>
      </c>
      <c r="E8" s="7"/>
      <c r="F8" s="7">
        <f t="shared" si="0"/>
        <v>6</v>
      </c>
    </row>
    <row r="9" spans="2:6" ht="33" x14ac:dyDescent="0.25">
      <c r="B9" s="3" t="s">
        <v>200</v>
      </c>
      <c r="C9" s="7">
        <v>1</v>
      </c>
      <c r="D9" s="7">
        <v>9</v>
      </c>
      <c r="E9" s="7"/>
      <c r="F9" s="7">
        <f t="shared" si="0"/>
        <v>10</v>
      </c>
    </row>
    <row r="10" spans="2:6" ht="33" x14ac:dyDescent="0.25">
      <c r="B10" s="3" t="s">
        <v>14</v>
      </c>
      <c r="C10" s="7">
        <v>1</v>
      </c>
      <c r="D10" s="7">
        <v>13</v>
      </c>
      <c r="E10" s="7"/>
      <c r="F10" s="7">
        <f t="shared" si="0"/>
        <v>14</v>
      </c>
    </row>
    <row r="11" spans="2:6" ht="34.5" customHeight="1" x14ac:dyDescent="0.25">
      <c r="B11" s="3" t="s">
        <v>15</v>
      </c>
      <c r="C11" s="7">
        <v>1</v>
      </c>
      <c r="D11" s="7">
        <v>12</v>
      </c>
      <c r="E11" s="7"/>
      <c r="F11" s="7">
        <f t="shared" si="0"/>
        <v>13</v>
      </c>
    </row>
    <row r="12" spans="2:6" ht="33" x14ac:dyDescent="0.25">
      <c r="B12" s="3" t="s">
        <v>16</v>
      </c>
      <c r="C12" s="7">
        <v>3</v>
      </c>
      <c r="D12" s="7">
        <v>7</v>
      </c>
      <c r="E12" s="7"/>
      <c r="F12" s="7">
        <f t="shared" si="0"/>
        <v>10</v>
      </c>
    </row>
    <row r="13" spans="2:6" ht="33" x14ac:dyDescent="0.25">
      <c r="B13" s="3" t="s">
        <v>17</v>
      </c>
      <c r="C13" s="7">
        <v>2</v>
      </c>
      <c r="D13" s="7">
        <v>6</v>
      </c>
      <c r="E13" s="7">
        <v>1</v>
      </c>
      <c r="F13" s="7">
        <f t="shared" si="0"/>
        <v>9</v>
      </c>
    </row>
    <row r="14" spans="2:6" ht="33" x14ac:dyDescent="0.25">
      <c r="B14" s="3" t="s">
        <v>201</v>
      </c>
      <c r="C14" s="7"/>
      <c r="D14" s="7">
        <v>13</v>
      </c>
      <c r="E14" s="7"/>
      <c r="F14" s="7">
        <f t="shared" si="0"/>
        <v>13</v>
      </c>
    </row>
    <row r="15" spans="2:6" ht="15.75" x14ac:dyDescent="0.25">
      <c r="B15" s="4" t="s">
        <v>3</v>
      </c>
      <c r="C15" s="5">
        <f>SUM(C6:C14)</f>
        <v>9</v>
      </c>
      <c r="D15" s="5">
        <f>SUM(D6:D14)</f>
        <v>78</v>
      </c>
      <c r="E15" s="5">
        <f>SUM(E6:E14)</f>
        <v>7</v>
      </c>
      <c r="F15" s="5">
        <f>SUM(F6:F14)</f>
        <v>94</v>
      </c>
    </row>
    <row r="16" spans="2:6" ht="16.5" x14ac:dyDescent="0.3">
      <c r="B16" s="1"/>
      <c r="C16" s="1"/>
      <c r="D16" s="1"/>
      <c r="E16" s="1"/>
      <c r="F16" s="1"/>
    </row>
    <row r="17" spans="2:6" ht="16.5" x14ac:dyDescent="0.3">
      <c r="B17" s="1"/>
      <c r="C17" s="1"/>
      <c r="D17" s="1"/>
      <c r="E17" s="1"/>
      <c r="F17" s="1"/>
    </row>
    <row r="18" spans="2:6" ht="22.5" x14ac:dyDescent="0.25">
      <c r="B18" s="44" t="s">
        <v>204</v>
      </c>
      <c r="C18" s="44"/>
      <c r="D18" s="44"/>
      <c r="E18" s="44"/>
      <c r="F18" s="44"/>
    </row>
    <row r="19" spans="2:6" ht="23.25" thickBot="1" x14ac:dyDescent="0.3">
      <c r="B19" s="2"/>
      <c r="C19" s="2"/>
      <c r="D19" s="2"/>
      <c r="E19" s="2"/>
      <c r="F19" s="2"/>
    </row>
    <row r="20" spans="2:6" ht="15.75" x14ac:dyDescent="0.25">
      <c r="B20" s="40" t="s">
        <v>4</v>
      </c>
      <c r="C20" s="42" t="s">
        <v>9</v>
      </c>
      <c r="D20" s="42"/>
      <c r="E20" s="42"/>
      <c r="F20" s="42" t="s">
        <v>3</v>
      </c>
    </row>
    <row r="21" spans="2:6" ht="32.25" thickBot="1" x14ac:dyDescent="0.3">
      <c r="B21" s="41"/>
      <c r="C21" s="8" t="s">
        <v>10</v>
      </c>
      <c r="D21" s="8" t="s">
        <v>11</v>
      </c>
      <c r="E21" s="8" t="s">
        <v>12</v>
      </c>
      <c r="F21" s="43"/>
    </row>
    <row r="22" spans="2:6" ht="16.5" x14ac:dyDescent="0.25">
      <c r="B22" s="34" t="s">
        <v>202</v>
      </c>
      <c r="C22" s="35"/>
      <c r="D22" s="35">
        <v>0.61539999999999995</v>
      </c>
      <c r="E22" s="35">
        <v>0.3846</v>
      </c>
      <c r="F22" s="35">
        <f>SUM(C22:E22)</f>
        <v>1</v>
      </c>
    </row>
    <row r="23" spans="2:6" ht="60" customHeight="1" x14ac:dyDescent="0.25">
      <c r="B23" s="3" t="s">
        <v>13</v>
      </c>
      <c r="C23" s="35">
        <v>0.16669999999999999</v>
      </c>
      <c r="D23" s="35">
        <v>0.66659999999999997</v>
      </c>
      <c r="E23" s="35">
        <v>0.16669999999999999</v>
      </c>
      <c r="F23" s="35">
        <f t="shared" ref="F23:F30" si="1">SUM(C23:E23)</f>
        <v>0.99999999999999989</v>
      </c>
    </row>
    <row r="24" spans="2:6" ht="32.25" customHeight="1" x14ac:dyDescent="0.25">
      <c r="B24" s="3" t="s">
        <v>199</v>
      </c>
      <c r="C24" s="35"/>
      <c r="D24" s="35">
        <v>1</v>
      </c>
      <c r="E24" s="35"/>
      <c r="F24" s="35">
        <f t="shared" si="1"/>
        <v>1</v>
      </c>
    </row>
    <row r="25" spans="2:6" ht="32.25" customHeight="1" x14ac:dyDescent="0.25">
      <c r="B25" s="3" t="s">
        <v>200</v>
      </c>
      <c r="C25" s="35">
        <v>0.1</v>
      </c>
      <c r="D25" s="35">
        <v>0.9</v>
      </c>
      <c r="E25" s="35"/>
      <c r="F25" s="35">
        <f t="shared" si="1"/>
        <v>1</v>
      </c>
    </row>
    <row r="26" spans="2:6" ht="33" x14ac:dyDescent="0.25">
      <c r="B26" s="3" t="s">
        <v>14</v>
      </c>
      <c r="C26" s="35">
        <v>7.1400000000000005E-2</v>
      </c>
      <c r="D26" s="35">
        <v>0.92859999999999998</v>
      </c>
      <c r="E26" s="35"/>
      <c r="F26" s="35">
        <f t="shared" si="1"/>
        <v>1</v>
      </c>
    </row>
    <row r="27" spans="2:6" ht="16.5" x14ac:dyDescent="0.25">
      <c r="B27" s="3" t="s">
        <v>15</v>
      </c>
      <c r="C27" s="35">
        <v>7.6899999999999996E-2</v>
      </c>
      <c r="D27" s="35">
        <v>0.92310000000000003</v>
      </c>
      <c r="E27" s="35"/>
      <c r="F27" s="35">
        <f t="shared" si="1"/>
        <v>1</v>
      </c>
    </row>
    <row r="28" spans="2:6" ht="49.5" customHeight="1" x14ac:dyDescent="0.25">
      <c r="B28" s="3" t="s">
        <v>16</v>
      </c>
      <c r="C28" s="35">
        <v>0.3</v>
      </c>
      <c r="D28" s="35">
        <v>0.7</v>
      </c>
      <c r="E28" s="35"/>
      <c r="F28" s="35">
        <f t="shared" si="1"/>
        <v>1</v>
      </c>
    </row>
    <row r="29" spans="2:6" ht="49.5" customHeight="1" x14ac:dyDescent="0.25">
      <c r="B29" s="3" t="s">
        <v>17</v>
      </c>
      <c r="C29" s="35">
        <v>0.22220000000000001</v>
      </c>
      <c r="D29" s="35">
        <v>0.66669999999999996</v>
      </c>
      <c r="E29" s="35">
        <v>0.1111</v>
      </c>
      <c r="F29" s="35">
        <f t="shared" si="1"/>
        <v>1</v>
      </c>
    </row>
    <row r="30" spans="2:6" ht="62.25" customHeight="1" x14ac:dyDescent="0.25">
      <c r="B30" s="3" t="s">
        <v>205</v>
      </c>
      <c r="C30" s="35"/>
      <c r="D30" s="35">
        <v>1</v>
      </c>
      <c r="E30" s="35"/>
      <c r="F30" s="35">
        <f t="shared" si="1"/>
        <v>1</v>
      </c>
    </row>
    <row r="31" spans="2:6" ht="15.75" x14ac:dyDescent="0.25">
      <c r="B31" s="4" t="s">
        <v>3</v>
      </c>
      <c r="C31" s="9">
        <f>+(C15/F15)</f>
        <v>9.5744680851063829E-2</v>
      </c>
      <c r="D31" s="9">
        <f>+(D15/F15)</f>
        <v>0.82978723404255317</v>
      </c>
      <c r="E31" s="9">
        <f>+(E15/F15)</f>
        <v>7.4468085106382975E-2</v>
      </c>
      <c r="F31" s="9">
        <f>SUM(C31:E31)</f>
        <v>1</v>
      </c>
    </row>
    <row r="32" spans="2:6" ht="49.5" x14ac:dyDescent="0.25">
      <c r="B32" s="3" t="s">
        <v>206</v>
      </c>
    </row>
    <row r="36" spans="6:6" x14ac:dyDescent="0.25">
      <c r="F36" s="6"/>
    </row>
  </sheetData>
  <mergeCells count="8">
    <mergeCell ref="B20:B21"/>
    <mergeCell ref="C20:E20"/>
    <mergeCell ref="F20:F21"/>
    <mergeCell ref="B2:F2"/>
    <mergeCell ref="B4:B5"/>
    <mergeCell ref="C4:E4"/>
    <mergeCell ref="F4:F5"/>
    <mergeCell ref="B18:F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operador</cp:lastModifiedBy>
  <dcterms:created xsi:type="dcterms:W3CDTF">2016-04-18T16:28:59Z</dcterms:created>
  <dcterms:modified xsi:type="dcterms:W3CDTF">2020-04-08T15:10:31Z</dcterms:modified>
</cp:coreProperties>
</file>