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66925"/>
  <mc:AlternateContent xmlns:mc="http://schemas.openxmlformats.org/markup-compatibility/2006">
    <mc:Choice Requires="x15">
      <x15ac:absPath xmlns:x15ac="http://schemas.microsoft.com/office/spreadsheetml/2010/11/ac" url="D:\Usuarios\jrivera\Escritorio\BRAULIO DOCUMENTOS\CONACYT BRAULIO\EVALUACIÓN\MIR\MIR 2023\Reporte MIR 3° trim 2023\Reporte metas MIR\"/>
    </mc:Choice>
  </mc:AlternateContent>
  <xr:revisionPtr revIDLastSave="0" documentId="13_ncr:1_{EE6A4A64-98B8-4BAE-BCF5-6053F55094A0}" xr6:coauthVersionLast="36" xr6:coauthVersionMax="47" xr10:uidLastSave="{00000000-0000-0000-0000-000000000000}"/>
  <bookViews>
    <workbookView xWindow="-120" yWindow="-120" windowWidth="29040" windowHeight="15720" xr2:uid="{24732525-8FAB-42ED-8B07-C43A2440B7AB}"/>
  </bookViews>
  <sheets>
    <sheet name="Hoja1" sheetId="1" r:id="rId1"/>
    <sheet name="Hoja2" sheetId="2" r:id="rId2"/>
  </sheets>
  <definedNames>
    <definedName name="_xlnm._FilterDatabase" localSheetId="0" hidden="1">Hoja1!$A$1:$O$14</definedName>
    <definedName name="_xlnm.Print_Area" localSheetId="0">Hoja1!$A$1:$N$15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2" l="1"/>
  <c r="G8" i="2"/>
  <c r="G9" i="2"/>
  <c r="G6" i="2"/>
  <c r="M2" i="1"/>
  <c r="L2" i="1"/>
  <c r="D10" i="2"/>
  <c r="E10" i="2"/>
  <c r="F10" i="2"/>
  <c r="G10" i="2" l="1"/>
  <c r="L5" i="1"/>
  <c r="M3" i="1"/>
  <c r="M4" i="1"/>
  <c r="M5" i="1"/>
  <c r="M7" i="1"/>
  <c r="M8" i="1"/>
  <c r="M9" i="1"/>
  <c r="M10" i="1"/>
  <c r="M11" i="1"/>
  <c r="M12" i="1"/>
  <c r="M13" i="1"/>
  <c r="M14" i="1"/>
  <c r="L3" i="1"/>
  <c r="L4" i="1"/>
  <c r="L6" i="1"/>
  <c r="L7" i="1"/>
  <c r="L8" i="1"/>
  <c r="L9" i="1"/>
  <c r="L10" i="1"/>
  <c r="L11" i="1"/>
  <c r="L12" i="1"/>
  <c r="L13" i="1"/>
  <c r="L14" i="1"/>
  <c r="D17" i="2" l="1"/>
  <c r="F20" i="2" l="1"/>
  <c r="E20" i="2"/>
  <c r="E17" i="2"/>
  <c r="D20" i="2"/>
  <c r="D19" i="2" l="1"/>
  <c r="F19" i="2"/>
  <c r="E19" i="2"/>
  <c r="F18" i="2"/>
  <c r="D18" i="2"/>
  <c r="E18" i="2"/>
  <c r="F17" i="2"/>
  <c r="G20" i="2"/>
  <c r="F21" i="2"/>
  <c r="G19" i="2" l="1"/>
  <c r="E21" i="2"/>
  <c r="D21" i="2"/>
  <c r="G17" i="2"/>
  <c r="G18" i="2"/>
  <c r="G21" i="2" l="1"/>
</calcChain>
</file>

<file path=xl/sharedStrings.xml><?xml version="1.0" encoding="utf-8"?>
<sst xmlns="http://schemas.openxmlformats.org/spreadsheetml/2006/main" count="78" uniqueCount="60">
  <si>
    <t>Programa presupuestario</t>
  </si>
  <si>
    <t>Nombre del Indicador</t>
  </si>
  <si>
    <t>Valor de la Meta Aprobada 
(1)</t>
  </si>
  <si>
    <t>Numerador Meta Aprobada</t>
  </si>
  <si>
    <t>Denominador Meta Aprobada</t>
  </si>
  <si>
    <t>Valor de la Meta Ajustada
(2)</t>
  </si>
  <si>
    <t>Numerador Meta Modificada</t>
  </si>
  <si>
    <t>Denominador Meta Modificada</t>
  </si>
  <si>
    <t>Valor de la Meta Alcanzada 
(3)</t>
  </si>
  <si>
    <t>Numerador Meta Alcanzada</t>
  </si>
  <si>
    <t>Denominador Meta Alcanzada</t>
  </si>
  <si>
    <t>% de Cumplimiento
Alcanzada/
Aprobada 
(3/1)</t>
  </si>
  <si>
    <t>% de Cumplimiento
Alcanzada/
Modificada
(3/2)</t>
  </si>
  <si>
    <t xml:space="preserve">Causas, riesgos y acciones específicas a seguir para su regularización
</t>
  </si>
  <si>
    <t>Programa presupuestario (Modalidad y nombre)</t>
  </si>
  <si>
    <t>Indicadores por tipo de  cumplimiento de la meta</t>
  </si>
  <si>
    <t>Total</t>
  </si>
  <si>
    <t>Indicadores menores al 80%</t>
  </si>
  <si>
    <t>Indicadores entre 80% y 115%</t>
  </si>
  <si>
    <t>Indicadores mayores al 115%</t>
  </si>
  <si>
    <t>Indicadores por % de  cumplimiento de la meta</t>
  </si>
  <si>
    <t>% Indicadores menores al 80%</t>
  </si>
  <si>
    <t>% Indicadores entre 80% y 115%</t>
  </si>
  <si>
    <t>% Indicadores mayores al 115%</t>
  </si>
  <si>
    <r>
      <rPr>
        <b/>
        <sz val="9"/>
        <color theme="1"/>
        <rFont val="Montserrat"/>
      </rPr>
      <t>F003</t>
    </r>
    <r>
      <rPr>
        <sz val="9"/>
        <color theme="1"/>
        <rFont val="Montserrat"/>
      </rPr>
      <t>: Programas nacionales estratégicos de ciencia, tecnología y vinculación con el sector social, público y privado.</t>
    </r>
  </si>
  <si>
    <r>
      <rPr>
        <b/>
        <sz val="9"/>
        <color theme="1"/>
        <rFont val="Montserrat"/>
      </rPr>
      <t>P001:</t>
    </r>
    <r>
      <rPr>
        <sz val="9"/>
        <color theme="1"/>
        <rFont val="Montserrat"/>
      </rPr>
      <t xml:space="preserve"> Diseño y evaluación de políticas en ciencia, tecnología e innovación</t>
    </r>
  </si>
  <si>
    <r>
      <rPr>
        <b/>
        <sz val="9"/>
        <color theme="1"/>
        <rFont val="Montserrat"/>
      </rPr>
      <t>S190</t>
    </r>
    <r>
      <rPr>
        <sz val="9"/>
        <color theme="1"/>
        <rFont val="Montserrat"/>
      </rPr>
      <t>: Becas de posgrado y otras modalidades de apoyo a la calidad</t>
    </r>
  </si>
  <si>
    <r>
      <rPr>
        <b/>
        <sz val="9"/>
        <color theme="1"/>
        <rFont val="Montserrat"/>
      </rPr>
      <t>S191</t>
    </r>
    <r>
      <rPr>
        <sz val="9"/>
        <color theme="1"/>
        <rFont val="Montserrat"/>
      </rPr>
      <t>: Sistema Nacional de Investigadores</t>
    </r>
  </si>
  <si>
    <t xml:space="preserve">Periodicidad
</t>
  </si>
  <si>
    <t>F-003 - Programas nacionales estratégicos de ciencia, tecnología y vinculación con el sector social, público y privado</t>
  </si>
  <si>
    <t>Porcentaje propuestas de solicitud de apoyo con evaluación</t>
  </si>
  <si>
    <t>Causa: "Durante el tercer trimestre se aprobaron 382 propuestas de solicitud de apoyo con evaluación de 408 estimadas en la meta, con lo cual se alcanzó el 94% del valor de la meta proyectada.  Lo anterior, derivado de la transferencia compensada del Programa F003 ""PRONACES"" al programa S190 Becas de Posgrado y Apoyos a la Calidad"", por $108.8 millones de pesos."
Efecto: Como resultado de la transferencia compensada del Pp F003 al Programa S190 por un monto de $108.8 millones de pesos, disminuyó el número de propuestas de solicitud de apoyo con evaluación.</t>
  </si>
  <si>
    <t xml:space="preserve">Porcentaje de proyectos formalizados </t>
  </si>
  <si>
    <t xml:space="preserve">Causa: En el tercer trimestre se registró un avance del 88% en la meta, derivado de una transferencia compensada por $108.8 millones de pesos, del Programa F003 "PRONACES" al programa S190 Becas de Posgrado y Apoyos a la Calidad", con el objetivo de hacer frente a los compromisos de becas nacionales para estudios de posgrado del segundo periodo de 2023.
Efecto: Por la transferencia compensada, el CTA del Pp F003 aprobó un menor número de proyectos. Por lo anterior, solo se formalizaron 285 proyectos. </t>
  </si>
  <si>
    <t xml:space="preserve">Porcentaje de proyectos (solicitudes) aprobados </t>
  </si>
  <si>
    <t xml:space="preserve">Causa: "Durante el tercer trimestre se aprobaron 382 solicitudes de apoyo a proyectos de 408 estimados en la meta, con lo cual se alcanzó el 94% del valor de la meta proyectada.  Lo anterior, derivado de la transferencia compensada del Programa F003 ""PRONACES"" al programa S190 Becas de Posgrado y Apoyos a la Calidad"", por $108.8 millones de pesos."
Efecto: Como resultado de la transferencia compensada del Pp F003 al Programa S190 por un monto de $108.8 millones de pesos, disminuyó el número de solicitudes de apoyo a proyectos. </t>
  </si>
  <si>
    <t>Porcentaje de convocatorias emitidas</t>
  </si>
  <si>
    <t>Causa: En el tercer trimestre de 2023, no se emitió ninguna Convocatoria en el Programa presupuestario F003. 
Efecto: No se cumplió la meta ajustada debido a que no se aprobó ninguna convocatoria durante el tercer trimestre de 2023.</t>
  </si>
  <si>
    <t>P-001 - Diseño y evaluación de políticas en ciencia, tecnología e innovación</t>
  </si>
  <si>
    <t>Porcentaje de actividades de monitoreo de ASM realizadas</t>
  </si>
  <si>
    <t>Causa: La propuesta de ASM derivados de la evaluación de diseño del Pp F003, se encuentra en proceso de validación técnica por parte de la UED de SHCP. La suscripción formal de ASM en el SSAS de CONEVAL se concluirá en abril de 2024. Por ello, una vez que se cuente con los ASM finales, se ajustará la meta del indicador. 
Efecto: Sin efectos.</t>
  </si>
  <si>
    <t>S-190 - Becas de posgrado y apoyos a la calidad</t>
  </si>
  <si>
    <t>Porcentaje de becas o apoyos formalizadas</t>
  </si>
  <si>
    <t>Porcentaje de convocatorias publicadas</t>
  </si>
  <si>
    <t>Porcentaje de solicitudes de beca o apoyo que cumplieron con los requisitos de elegibilidad para ser persona beneficiada del programa.</t>
  </si>
  <si>
    <t xml:space="preserve">Porcentaje de estímulos económicos de la modalidad Investigador Nacional Nivel III  e Investigadores Eméritos con respecto al total de miembros del SNI entregados </t>
  </si>
  <si>
    <t xml:space="preserve">Porcentaje de estímulos económicos de la modalidad Investigador Nacional Nivel I con respecto al total de miembros del SNI entregados </t>
  </si>
  <si>
    <t xml:space="preserve">Porcentaje de estímulos económicos de la modalidad Investigador Nacional Nivel II con respecto al total de miembros del SNI entregados </t>
  </si>
  <si>
    <t>Porcentaje del presupuesto ejercido acumulado trimestralmente en la operación del programa.</t>
  </si>
  <si>
    <t>Cuadro 1: Cumplimiento de las metas al tercer trimestre de 2023 de los Indicadores de las MIR del CONACYT</t>
  </si>
  <si>
    <t>Cuadro 2: Porcentaje de Cumplimiento de las metas al tercer trimestre de 2023 de los Indicadores de las MIR del CONACYT</t>
  </si>
  <si>
    <t>Porcentaje de estímulos económicos de la modalidad Candidato a Investigador Nacional con respecto al total de miembros del SNI entregados</t>
  </si>
  <si>
    <t>S-191 - Sistema Nacional de Investigadores</t>
  </si>
  <si>
    <t xml:space="preserve">Causa: El valor de la meta alcanzada se explica porque algunas de las convocatorias emitidas en el marco del Pp. S190, aún se encuentran en proceso de recepción de solicitudes. </t>
  </si>
  <si>
    <t>Cusa: La meta se cumplió para este periodo.</t>
  </si>
  <si>
    <t>Causa: Las diferencias observadas entre el numerador aprobado y el numerador alcanzado obedece a que, un mayor número de  investigadores en el nivel de candidato, cumplieron con los requisitos reglamentarios para la entrega del apoyo económico, establecidos en el Reglamento del Sistema Nacional de Investigadoras e Investigadores. En este sentido, el número de apoyos económicos otorgados en este trimestre es mayor a lo estimado</t>
  </si>
  <si>
    <t>Causa: Las diferencias observadas entre el numerador aprobado y el numerador alcanzado obedece a que, un mayor número de  investigadores en nivel I, cumplieron con los requisitos reglamentarios para la entrega del apoyo económico, establecidos en el Reglamento del Sistema Nacional de Investigadoras e Investigadores. En este sentido, el número de apoyos económicos otorgados en este trimestre es mayor a lo estimado.</t>
  </si>
  <si>
    <t>Causa: Las diferencias observadas entre el numerador aprobado y el numerador alcanzado obedece a que, un mayor número de  investigadores en nivel II, cumplieron con los requisitos reglamentarios para la entrega del apoyo económico, establecidos en el Reglamento del Sistema Nacional de Investigadoras e Investigadores. En este sentido, el número de apoyos económicos otorgados en este trimestre es mayor a lo estimado.</t>
  </si>
  <si>
    <t>Causa: Las diferencias observadas entre el numerador aprobado y el numerador alcanzado obedece a que, un mayor número de  investigadores en nivel III, cumplieron con los requisitos reglamentarios para la entrega del apoyo económico, establecidos en el Reglamento del Sistema Nacional de Investigadoras e Investigadores. En este sentido, el número de apoyos económicos otorgados en este trimestre es mayor a lo estimado.</t>
  </si>
  <si>
    <t>Causa: En el numerador se observa un monto pagado menor a lo esperado, sin embargo, en el denominador se recibió una ampliación del presupuesto menor a la esperado, por lo que el valor de la meta alcanzada es cercano al valor de la meta programada respecto a este indicador del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</si>
</sst>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1"/>
      <color theme="1"/>
      <name val="Montserrat"/>
    </font>
    <font>
      <b/>
      <sz val="10"/>
      <color theme="0"/>
      <name val="Montserrat"/>
    </font>
    <font>
      <sz val="11"/>
      <color theme="1"/>
      <name val="Calibri"/>
      <family val="2"/>
      <scheme val="minor"/>
    </font>
    <font>
      <sz val="11"/>
      <color theme="1"/>
      <name val="Arial Narrow"/>
      <family val="2"/>
    </font>
    <font>
      <sz val="10"/>
      <color theme="1"/>
      <name val="Montserrat"/>
    </font>
    <font>
      <b/>
      <sz val="10"/>
      <color theme="1"/>
      <name val="Montserrat"/>
    </font>
    <font>
      <b/>
      <sz val="9"/>
      <color theme="0"/>
      <name val="Montserrat"/>
    </font>
    <font>
      <b/>
      <sz val="9"/>
      <color theme="1"/>
      <name val="Montserrat"/>
    </font>
    <font>
      <sz val="9"/>
      <color theme="1"/>
      <name val="Montserrat"/>
    </font>
    <font>
      <sz val="11"/>
      <color theme="1"/>
      <name val="Monserrat"/>
    </font>
    <font>
      <sz val="11"/>
      <name val="Montserrat"/>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top style="thin">
        <color rgb="FF1F5045"/>
      </top>
      <bottom style="thin">
        <color rgb="FF1F5045"/>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33">
    <xf numFmtId="0" fontId="0" fillId="0" borderId="0" xfId="0"/>
    <xf numFmtId="0" fontId="4" fillId="2" borderId="0" xfId="0" applyFont="1" applyFill="1"/>
    <xf numFmtId="0" fontId="6" fillId="2" borderId="0" xfId="0" applyFont="1" applyFill="1" applyAlignment="1">
      <alignment horizontal="center" vertical="center" wrapText="1"/>
    </xf>
    <xf numFmtId="0" fontId="5" fillId="2" borderId="0" xfId="0" applyFont="1" applyFill="1" applyAlignment="1">
      <alignment horizontal="left" vertical="center" wrapText="1"/>
    </xf>
    <xf numFmtId="0" fontId="5" fillId="2" borderId="0" xfId="0" applyFont="1" applyFill="1"/>
    <xf numFmtId="0" fontId="5" fillId="0" borderId="0" xfId="0" applyFont="1"/>
    <xf numFmtId="0" fontId="9" fillId="2" borderId="0" xfId="0" applyFont="1" applyFill="1" applyAlignment="1">
      <alignment horizontal="center" vertical="center"/>
    </xf>
    <xf numFmtId="0" fontId="9" fillId="2" borderId="0" xfId="0" applyFont="1" applyFill="1" applyAlignment="1">
      <alignment horizontal="left" vertical="center" wrapText="1"/>
    </xf>
    <xf numFmtId="0" fontId="8" fillId="2" borderId="2" xfId="0" applyFont="1" applyFill="1" applyBorder="1"/>
    <xf numFmtId="0" fontId="6" fillId="2" borderId="3" xfId="0" applyFont="1" applyFill="1" applyBorder="1"/>
    <xf numFmtId="0" fontId="6" fillId="2" borderId="3" xfId="0" applyFont="1" applyFill="1" applyBorder="1" applyAlignment="1">
      <alignment horizontal="center"/>
    </xf>
    <xf numFmtId="4" fontId="0" fillId="0" borderId="0" xfId="0" applyNumberFormat="1"/>
    <xf numFmtId="0" fontId="2" fillId="3" borderId="4" xfId="0" applyFont="1" applyFill="1" applyBorder="1" applyAlignment="1">
      <alignment horizontal="center" vertical="center" wrapText="1"/>
    </xf>
    <xf numFmtId="3" fontId="2" fillId="3" borderId="4" xfId="0" applyNumberFormat="1" applyFont="1" applyFill="1" applyBorder="1" applyAlignment="1">
      <alignment horizontal="center" vertical="center" wrapText="1"/>
    </xf>
    <xf numFmtId="4" fontId="2" fillId="3" borderId="4"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1" fillId="0" borderId="1" xfId="0" applyFont="1" applyBorder="1" applyAlignment="1">
      <alignment vertical="center" wrapText="1"/>
    </xf>
    <xf numFmtId="0" fontId="1" fillId="0" borderId="0" xfId="0" applyFont="1"/>
    <xf numFmtId="0" fontId="10" fillId="0" borderId="0" xfId="0" applyFont="1"/>
    <xf numFmtId="9" fontId="8" fillId="2" borderId="2" xfId="1" applyFont="1" applyFill="1" applyBorder="1" applyAlignment="1">
      <alignment horizontal="center"/>
    </xf>
    <xf numFmtId="9" fontId="9" fillId="2" borderId="0" xfId="1" applyFont="1" applyFill="1" applyAlignment="1">
      <alignment horizontal="center" vertical="center"/>
    </xf>
    <xf numFmtId="0" fontId="1" fillId="0" borderId="5" xfId="0" applyFont="1" applyBorder="1" applyAlignment="1">
      <alignmen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4" fontId="1" fillId="0" borderId="5" xfId="0" applyNumberFormat="1" applyFont="1" applyBorder="1" applyAlignment="1">
      <alignment horizontal="right" vertical="center"/>
    </xf>
    <xf numFmtId="4" fontId="11" fillId="0" borderId="5" xfId="0" applyNumberFormat="1" applyFont="1" applyBorder="1" applyAlignment="1">
      <alignment horizontal="right" vertical="center"/>
    </xf>
    <xf numFmtId="4" fontId="1" fillId="0" borderId="1" xfId="0" applyNumberFormat="1" applyFont="1" applyBorder="1" applyAlignment="1">
      <alignment horizontal="right" vertical="center"/>
    </xf>
    <xf numFmtId="0" fontId="1" fillId="0" borderId="1" xfId="0" applyFont="1" applyBorder="1" applyAlignment="1">
      <alignment horizontal="right" vertical="center"/>
    </xf>
    <xf numFmtId="0" fontId="2" fillId="0" borderId="0" xfId="0" applyFont="1" applyAlignment="1">
      <alignment horizontal="center" vertical="center" wrapText="1"/>
    </xf>
    <xf numFmtId="4" fontId="11" fillId="4" borderId="5" xfId="0" applyNumberFormat="1" applyFont="1" applyFill="1" applyBorder="1" applyAlignment="1">
      <alignment horizontal="right" vertical="center"/>
    </xf>
    <xf numFmtId="0" fontId="7" fillId="3" borderId="4" xfId="0" applyFont="1" applyFill="1" applyBorder="1" applyAlignment="1">
      <alignment horizontal="center" vertical="center" wrapText="1"/>
    </xf>
    <xf numFmtId="0" fontId="7" fillId="3" borderId="4" xfId="0" applyFont="1" applyFill="1" applyBorder="1" applyAlignment="1">
      <alignment horizontal="center" vertical="center"/>
    </xf>
    <xf numFmtId="0" fontId="6" fillId="2" borderId="0" xfId="0" applyFont="1" applyFill="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FF99FF"/>
      <color rgb="FF1F5045"/>
      <color rgb="FF318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2DF6B-C9D9-4127-B14A-A227D5B55C9D}">
  <sheetPr filterMode="1"/>
  <dimension ref="A1:O15"/>
  <sheetViews>
    <sheetView tabSelected="1" view="pageBreakPreview" zoomScale="80" zoomScaleNormal="80" zoomScaleSheetLayoutView="80" workbookViewId="0">
      <pane xSplit="5" ySplit="1" topLeftCell="F13" activePane="bottomRight" state="frozen"/>
      <selection pane="topRight" activeCell="F1" sqref="F1"/>
      <selection pane="bottomLeft" activeCell="A2" sqref="A2"/>
      <selection pane="bottomRight" activeCell="N19" sqref="N19"/>
    </sheetView>
  </sheetViews>
  <sheetFormatPr baseColWidth="10" defaultRowHeight="15"/>
  <cols>
    <col min="1" max="1" width="20" customWidth="1"/>
    <col min="2" max="2" width="29.7109375" customWidth="1"/>
    <col min="3" max="3" width="11.5703125" customWidth="1"/>
    <col min="4" max="4" width="19.5703125" customWidth="1"/>
    <col min="5" max="5" width="21" customWidth="1"/>
    <col min="6" max="6" width="11.5703125" bestFit="1" customWidth="1"/>
    <col min="7" max="7" width="19.7109375" customWidth="1"/>
    <col min="8" max="8" width="20.5703125" bestFit="1" customWidth="1"/>
    <col min="9" max="9" width="11.5703125" bestFit="1" customWidth="1"/>
    <col min="10" max="11" width="20" style="11" bestFit="1" customWidth="1"/>
    <col min="12" max="12" width="16" customWidth="1"/>
    <col min="13" max="13" width="16.42578125" customWidth="1"/>
    <col min="14" max="14" width="45" customWidth="1"/>
    <col min="15" max="15" width="21" hidden="1" customWidth="1"/>
  </cols>
  <sheetData>
    <row r="1" spans="1:15" ht="75">
      <c r="A1" s="12" t="s">
        <v>0</v>
      </c>
      <c r="B1" s="12" t="s">
        <v>1</v>
      </c>
      <c r="C1" s="12" t="s">
        <v>2</v>
      </c>
      <c r="D1" s="13" t="s">
        <v>3</v>
      </c>
      <c r="E1" s="13" t="s">
        <v>4</v>
      </c>
      <c r="F1" s="12" t="s">
        <v>5</v>
      </c>
      <c r="G1" s="13" t="s">
        <v>6</v>
      </c>
      <c r="H1" s="13" t="s">
        <v>7</v>
      </c>
      <c r="I1" s="12" t="s">
        <v>8</v>
      </c>
      <c r="J1" s="14" t="s">
        <v>9</v>
      </c>
      <c r="K1" s="14" t="s">
        <v>10</v>
      </c>
      <c r="L1" s="12" t="s">
        <v>11</v>
      </c>
      <c r="M1" s="12" t="s">
        <v>12</v>
      </c>
      <c r="N1" s="12" t="s">
        <v>13</v>
      </c>
      <c r="O1" s="12" t="s">
        <v>28</v>
      </c>
    </row>
    <row r="2" spans="1:15" ht="306" hidden="1">
      <c r="A2" s="21" t="s">
        <v>29</v>
      </c>
      <c r="B2" s="22" t="s">
        <v>30</v>
      </c>
      <c r="C2" s="24">
        <v>100</v>
      </c>
      <c r="D2" s="24">
        <v>114</v>
      </c>
      <c r="E2" s="24">
        <v>114</v>
      </c>
      <c r="F2" s="24">
        <v>100</v>
      </c>
      <c r="G2" s="24">
        <v>408</v>
      </c>
      <c r="H2" s="24">
        <v>408</v>
      </c>
      <c r="I2" s="24">
        <v>100</v>
      </c>
      <c r="J2" s="24">
        <v>382</v>
      </c>
      <c r="K2" s="24">
        <v>382</v>
      </c>
      <c r="L2" s="25">
        <f>(I2/C2)*100</f>
        <v>100</v>
      </c>
      <c r="M2" s="25">
        <f>(I2/F2)*100</f>
        <v>100</v>
      </c>
      <c r="N2" s="23" t="s">
        <v>31</v>
      </c>
      <c r="O2" s="28"/>
    </row>
    <row r="3" spans="1:15" ht="270" hidden="1">
      <c r="A3" s="21" t="s">
        <v>29</v>
      </c>
      <c r="B3" s="22" t="s">
        <v>32</v>
      </c>
      <c r="C3" s="24">
        <v>65.400000000000006</v>
      </c>
      <c r="D3" s="24">
        <v>395</v>
      </c>
      <c r="E3" s="24">
        <v>604</v>
      </c>
      <c r="F3" s="24">
        <v>43.57</v>
      </c>
      <c r="G3" s="24">
        <v>325</v>
      </c>
      <c r="H3" s="24">
        <v>746</v>
      </c>
      <c r="I3" s="24">
        <v>38.200000000000003</v>
      </c>
      <c r="J3" s="24">
        <v>285</v>
      </c>
      <c r="K3" s="24">
        <v>746</v>
      </c>
      <c r="L3" s="25">
        <f t="shared" ref="L3:L14" si="0">(I3/C3)*100</f>
        <v>58.409785932721711</v>
      </c>
      <c r="M3" s="25">
        <f t="shared" ref="M3:M14" si="1">(I3/F3)*100</f>
        <v>87.675005737893059</v>
      </c>
      <c r="N3" s="23" t="s">
        <v>33</v>
      </c>
    </row>
    <row r="4" spans="1:15" ht="288" hidden="1">
      <c r="A4" s="21" t="s">
        <v>29</v>
      </c>
      <c r="B4" s="22" t="s">
        <v>34</v>
      </c>
      <c r="C4" s="24">
        <v>100</v>
      </c>
      <c r="D4" s="24">
        <v>114</v>
      </c>
      <c r="E4" s="24">
        <v>114</v>
      </c>
      <c r="F4" s="24">
        <v>100</v>
      </c>
      <c r="G4" s="24">
        <v>408</v>
      </c>
      <c r="H4" s="24">
        <v>408</v>
      </c>
      <c r="I4" s="24">
        <v>100</v>
      </c>
      <c r="J4" s="24">
        <v>382</v>
      </c>
      <c r="K4" s="24">
        <v>382</v>
      </c>
      <c r="L4" s="25">
        <f t="shared" si="0"/>
        <v>100</v>
      </c>
      <c r="M4" s="25">
        <f t="shared" si="1"/>
        <v>100</v>
      </c>
      <c r="N4" s="23" t="s">
        <v>35</v>
      </c>
    </row>
    <row r="5" spans="1:15" ht="162" hidden="1">
      <c r="A5" s="21" t="s">
        <v>29</v>
      </c>
      <c r="B5" s="22" t="s">
        <v>36</v>
      </c>
      <c r="C5" s="24">
        <v>100</v>
      </c>
      <c r="D5" s="24">
        <v>1</v>
      </c>
      <c r="E5" s="24">
        <v>1</v>
      </c>
      <c r="F5" s="24">
        <v>100</v>
      </c>
      <c r="G5" s="24">
        <v>1</v>
      </c>
      <c r="H5" s="24">
        <v>1</v>
      </c>
      <c r="I5" s="24">
        <v>0</v>
      </c>
      <c r="J5" s="24">
        <v>0</v>
      </c>
      <c r="K5" s="24">
        <v>0</v>
      </c>
      <c r="L5" s="25">
        <f>(I5/C5)*100</f>
        <v>0</v>
      </c>
      <c r="M5" s="25">
        <f t="shared" si="1"/>
        <v>0</v>
      </c>
      <c r="N5" s="23" t="s">
        <v>37</v>
      </c>
    </row>
    <row r="6" spans="1:15" ht="180" hidden="1">
      <c r="A6" s="21" t="s">
        <v>38</v>
      </c>
      <c r="B6" s="22" t="s">
        <v>39</v>
      </c>
      <c r="C6" s="24">
        <v>75</v>
      </c>
      <c r="D6" s="24">
        <v>18</v>
      </c>
      <c r="E6" s="24">
        <v>24</v>
      </c>
      <c r="F6" s="24">
        <v>0</v>
      </c>
      <c r="G6" s="24">
        <v>0</v>
      </c>
      <c r="H6" s="24">
        <v>0</v>
      </c>
      <c r="I6" s="24">
        <v>0</v>
      </c>
      <c r="J6" s="24">
        <v>0</v>
      </c>
      <c r="K6" s="24">
        <v>0</v>
      </c>
      <c r="L6" s="25">
        <f t="shared" si="0"/>
        <v>0</v>
      </c>
      <c r="M6" s="29">
        <v>100</v>
      </c>
      <c r="N6" s="16" t="s">
        <v>40</v>
      </c>
    </row>
    <row r="7" spans="1:15" ht="90" hidden="1">
      <c r="A7" s="21" t="s">
        <v>41</v>
      </c>
      <c r="B7" s="23" t="s">
        <v>42</v>
      </c>
      <c r="C7" s="26"/>
      <c r="D7" s="26"/>
      <c r="E7" s="26"/>
      <c r="F7" s="26">
        <v>80.09</v>
      </c>
      <c r="G7" s="26">
        <v>17415</v>
      </c>
      <c r="H7" s="26">
        <v>21744</v>
      </c>
      <c r="I7" s="26">
        <v>77.819999999999993</v>
      </c>
      <c r="J7" s="26">
        <v>12897</v>
      </c>
      <c r="K7" s="26">
        <v>16573</v>
      </c>
      <c r="L7" s="25" t="e">
        <f t="shared" si="0"/>
        <v>#DIV/0!</v>
      </c>
      <c r="M7" s="25">
        <f t="shared" si="1"/>
        <v>97.165688600324614</v>
      </c>
      <c r="N7" s="16" t="s">
        <v>53</v>
      </c>
    </row>
    <row r="8" spans="1:15" ht="72" hidden="1">
      <c r="A8" s="21" t="s">
        <v>41</v>
      </c>
      <c r="B8" s="23" t="s">
        <v>43</v>
      </c>
      <c r="C8" s="26"/>
      <c r="D8" s="26"/>
      <c r="E8" s="26"/>
      <c r="F8" s="26">
        <v>100</v>
      </c>
      <c r="G8" s="26">
        <v>9</v>
      </c>
      <c r="H8" s="26">
        <v>9</v>
      </c>
      <c r="I8" s="26">
        <v>100</v>
      </c>
      <c r="J8" s="26">
        <v>9</v>
      </c>
      <c r="K8" s="26">
        <v>9</v>
      </c>
      <c r="L8" s="25" t="e">
        <f t="shared" si="0"/>
        <v>#DIV/0!</v>
      </c>
      <c r="M8" s="25">
        <f t="shared" si="1"/>
        <v>100</v>
      </c>
      <c r="N8" s="16" t="s">
        <v>54</v>
      </c>
    </row>
    <row r="9" spans="1:15" ht="108" hidden="1">
      <c r="A9" s="21" t="s">
        <v>41</v>
      </c>
      <c r="B9" s="23" t="s">
        <v>44</v>
      </c>
      <c r="C9" s="26"/>
      <c r="D9" s="26"/>
      <c r="E9" s="26"/>
      <c r="F9" s="26">
        <v>98.46</v>
      </c>
      <c r="G9" s="26">
        <v>21744</v>
      </c>
      <c r="H9" s="26">
        <v>22083</v>
      </c>
      <c r="I9" s="26">
        <v>92.61</v>
      </c>
      <c r="J9" s="26">
        <v>16573</v>
      </c>
      <c r="K9" s="26">
        <v>17895</v>
      </c>
      <c r="L9" s="25" t="e">
        <f t="shared" si="0"/>
        <v>#DIV/0!</v>
      </c>
      <c r="M9" s="25">
        <f t="shared" si="1"/>
        <v>94.058500914076788</v>
      </c>
      <c r="N9" s="16" t="s">
        <v>53</v>
      </c>
    </row>
    <row r="10" spans="1:15" s="17" customFormat="1" ht="234">
      <c r="A10" s="16" t="s">
        <v>52</v>
      </c>
      <c r="B10" s="23" t="s">
        <v>51</v>
      </c>
      <c r="C10" s="27">
        <v>14.6</v>
      </c>
      <c r="D10" s="26">
        <v>57546</v>
      </c>
      <c r="E10" s="26">
        <v>394056</v>
      </c>
      <c r="F10" s="27">
        <v>14.41</v>
      </c>
      <c r="G10" s="26">
        <v>62481</v>
      </c>
      <c r="H10" s="26">
        <v>433743</v>
      </c>
      <c r="I10" s="27">
        <v>15.88</v>
      </c>
      <c r="J10" s="26">
        <v>68883</v>
      </c>
      <c r="K10" s="26">
        <v>433743</v>
      </c>
      <c r="L10" s="25">
        <f t="shared" si="0"/>
        <v>108.76712328767124</v>
      </c>
      <c r="M10" s="25">
        <f t="shared" si="1"/>
        <v>110.20124913254685</v>
      </c>
      <c r="N10" s="23" t="s">
        <v>55</v>
      </c>
      <c r="O10"/>
    </row>
    <row r="11" spans="1:15" s="17" customFormat="1" ht="216">
      <c r="A11" s="16" t="s">
        <v>52</v>
      </c>
      <c r="B11" s="23" t="s">
        <v>46</v>
      </c>
      <c r="C11" s="27">
        <v>42.96</v>
      </c>
      <c r="D11" s="26">
        <v>169305</v>
      </c>
      <c r="E11" s="26">
        <v>394056</v>
      </c>
      <c r="F11" s="27">
        <v>43.18</v>
      </c>
      <c r="G11" s="26">
        <v>187278</v>
      </c>
      <c r="H11" s="26">
        <v>433743</v>
      </c>
      <c r="I11" s="27">
        <v>43.42</v>
      </c>
      <c r="J11" s="26">
        <v>188318</v>
      </c>
      <c r="K11" s="26">
        <v>433743</v>
      </c>
      <c r="L11" s="25" t="e">
        <f>(I11/#REF!)*100</f>
        <v>#REF!</v>
      </c>
      <c r="M11" s="25">
        <f t="shared" si="1"/>
        <v>100.55581287633164</v>
      </c>
      <c r="N11" s="23" t="s">
        <v>56</v>
      </c>
      <c r="O11"/>
    </row>
    <row r="12" spans="1:15" s="17" customFormat="1" ht="216">
      <c r="A12" s="16" t="s">
        <v>52</v>
      </c>
      <c r="B12" s="23" t="s">
        <v>47</v>
      </c>
      <c r="C12" s="27">
        <v>11.15</v>
      </c>
      <c r="D12" s="26">
        <v>43935</v>
      </c>
      <c r="E12" s="26">
        <v>394056</v>
      </c>
      <c r="F12" s="27">
        <v>11.08</v>
      </c>
      <c r="G12" s="26">
        <v>48080</v>
      </c>
      <c r="H12" s="26">
        <v>433743</v>
      </c>
      <c r="I12" s="27">
        <v>11.14</v>
      </c>
      <c r="J12" s="26">
        <v>48307</v>
      </c>
      <c r="K12" s="26">
        <v>433743</v>
      </c>
      <c r="L12" s="25">
        <f t="shared" si="0"/>
        <v>99.91031390134529</v>
      </c>
      <c r="M12" s="25">
        <f t="shared" si="1"/>
        <v>100.54151624548737</v>
      </c>
      <c r="N12" s="23" t="s">
        <v>57</v>
      </c>
      <c r="O12"/>
    </row>
    <row r="13" spans="1:15" s="17" customFormat="1" ht="216">
      <c r="A13" s="16" t="s">
        <v>52</v>
      </c>
      <c r="B13" s="23" t="s">
        <v>45</v>
      </c>
      <c r="C13" s="27">
        <v>6.28</v>
      </c>
      <c r="D13" s="26">
        <v>24756</v>
      </c>
      <c r="E13" s="26">
        <v>394056</v>
      </c>
      <c r="F13" s="27">
        <v>5.95</v>
      </c>
      <c r="G13" s="26">
        <v>25795</v>
      </c>
      <c r="H13" s="26">
        <v>433743</v>
      </c>
      <c r="I13" s="27">
        <v>5.95</v>
      </c>
      <c r="J13" s="26">
        <v>25819</v>
      </c>
      <c r="K13" s="26">
        <v>433743</v>
      </c>
      <c r="L13" s="25">
        <f t="shared" si="0"/>
        <v>94.745222929936304</v>
      </c>
      <c r="M13" s="25">
        <f t="shared" si="1"/>
        <v>100</v>
      </c>
      <c r="N13" s="23" t="s">
        <v>58</v>
      </c>
      <c r="O13"/>
    </row>
    <row r="14" spans="1:15" ht="144">
      <c r="A14" s="16" t="s">
        <v>52</v>
      </c>
      <c r="B14" s="23" t="s">
        <v>48</v>
      </c>
      <c r="C14" s="26">
        <v>73.73</v>
      </c>
      <c r="D14" s="26">
        <v>6573098719.1999998</v>
      </c>
      <c r="E14" s="26">
        <v>8915093882</v>
      </c>
      <c r="F14" s="26">
        <v>88.18</v>
      </c>
      <c r="G14" s="26">
        <v>7649220429.8999996</v>
      </c>
      <c r="H14" s="26">
        <v>8674171024</v>
      </c>
      <c r="I14" s="26">
        <v>89.33</v>
      </c>
      <c r="J14" s="26">
        <v>7567572924.8900003</v>
      </c>
      <c r="K14" s="26">
        <v>8471084957</v>
      </c>
      <c r="L14" s="25">
        <f t="shared" si="0"/>
        <v>121.15828021158279</v>
      </c>
      <c r="M14" s="25">
        <f t="shared" si="1"/>
        <v>101.30415060104332</v>
      </c>
      <c r="N14" s="16" t="s">
        <v>59</v>
      </c>
      <c r="O14" s="18"/>
    </row>
    <row r="15" spans="1:15">
      <c r="M15" s="11"/>
    </row>
  </sheetData>
  <autoFilter ref="A1:O14" xr:uid="{3B12DF6B-C9D9-4127-B14A-A227D5B55C9D}">
    <filterColumn colId="0">
      <filters>
        <filter val="S-191 - Sistema Nacional de Investigadores"/>
      </filters>
    </filterColumn>
  </autoFilter>
  <pageMargins left="0.7" right="0.7" top="0.75" bottom="0.75" header="0.3" footer="0.3"/>
  <pageSetup scale="1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C3671-4988-44FB-B4B9-061072C28117}">
  <dimension ref="C1:G22"/>
  <sheetViews>
    <sheetView topLeftCell="C1" zoomScale="90" zoomScaleNormal="90" workbookViewId="0">
      <selection activeCell="A6" sqref="A6"/>
    </sheetView>
  </sheetViews>
  <sheetFormatPr baseColWidth="10" defaultRowHeight="15"/>
  <cols>
    <col min="3" max="3" width="44.42578125" bestFit="1" customWidth="1"/>
    <col min="4" max="4" width="21.28515625" customWidth="1"/>
    <col min="5" max="5" width="21.42578125" customWidth="1"/>
    <col min="6" max="6" width="19.85546875" customWidth="1"/>
    <col min="7" max="7" width="20.140625" customWidth="1"/>
  </cols>
  <sheetData>
    <row r="1" spans="3:7" ht="16.5">
      <c r="C1" s="1"/>
      <c r="D1" s="1"/>
      <c r="E1" s="1"/>
      <c r="F1" s="1"/>
      <c r="G1" s="1"/>
    </row>
    <row r="2" spans="3:7">
      <c r="C2" s="32" t="s">
        <v>49</v>
      </c>
      <c r="D2" s="32"/>
      <c r="E2" s="32"/>
      <c r="F2" s="32"/>
      <c r="G2" s="32"/>
    </row>
    <row r="3" spans="3:7">
      <c r="C3" s="2"/>
      <c r="D3" s="2"/>
      <c r="E3" s="2"/>
      <c r="F3" s="2"/>
      <c r="G3" s="2"/>
    </row>
    <row r="4" spans="3:7" ht="21" customHeight="1">
      <c r="C4" s="30" t="s">
        <v>14</v>
      </c>
      <c r="D4" s="31" t="s">
        <v>15</v>
      </c>
      <c r="E4" s="31"/>
      <c r="F4" s="31"/>
      <c r="G4" s="31" t="s">
        <v>16</v>
      </c>
    </row>
    <row r="5" spans="3:7" ht="40.5" customHeight="1">
      <c r="C5" s="30"/>
      <c r="D5" s="15" t="s">
        <v>17</v>
      </c>
      <c r="E5" s="15" t="s">
        <v>18</v>
      </c>
      <c r="F5" s="15" t="s">
        <v>19</v>
      </c>
      <c r="G5" s="31"/>
    </row>
    <row r="6" spans="3:7" ht="40.5">
      <c r="C6" s="7" t="s">
        <v>24</v>
      </c>
      <c r="D6" s="6">
        <v>1</v>
      </c>
      <c r="E6" s="6">
        <v>3</v>
      </c>
      <c r="F6" s="6">
        <v>0</v>
      </c>
      <c r="G6" s="6">
        <f>SUM(D6:F6)</f>
        <v>4</v>
      </c>
    </row>
    <row r="7" spans="3:7" ht="27">
      <c r="C7" s="7" t="s">
        <v>25</v>
      </c>
      <c r="D7" s="6">
        <v>0</v>
      </c>
      <c r="E7" s="6">
        <v>1</v>
      </c>
      <c r="F7" s="6">
        <v>0</v>
      </c>
      <c r="G7" s="6">
        <f>SUM(D7:F7)</f>
        <v>1</v>
      </c>
    </row>
    <row r="8" spans="3:7" ht="27">
      <c r="C8" s="7" t="s">
        <v>26</v>
      </c>
      <c r="D8" s="6">
        <v>0</v>
      </c>
      <c r="E8" s="6">
        <v>3</v>
      </c>
      <c r="F8" s="6">
        <v>0</v>
      </c>
      <c r="G8" s="6">
        <f t="shared" ref="G8:G9" si="0">SUM(D8:F8)</f>
        <v>3</v>
      </c>
    </row>
    <row r="9" spans="3:7">
      <c r="C9" s="7" t="s">
        <v>27</v>
      </c>
      <c r="D9" s="6">
        <v>0</v>
      </c>
      <c r="E9" s="6">
        <v>5</v>
      </c>
      <c r="F9" s="6">
        <v>0</v>
      </c>
      <c r="G9" s="6">
        <f t="shared" si="0"/>
        <v>5</v>
      </c>
    </row>
    <row r="10" spans="3:7" ht="15.75">
      <c r="C10" s="9" t="s">
        <v>16</v>
      </c>
      <c r="D10" s="10">
        <f>SUM(D6:D9)</f>
        <v>1</v>
      </c>
      <c r="E10" s="10">
        <f>SUM(E6:E9)</f>
        <v>12</v>
      </c>
      <c r="F10" s="10">
        <f>SUM(F6:F9)</f>
        <v>0</v>
      </c>
      <c r="G10" s="10">
        <f>SUM(G6:G9)</f>
        <v>13</v>
      </c>
    </row>
    <row r="11" spans="3:7" ht="15.75">
      <c r="C11" s="4"/>
      <c r="D11" s="4"/>
      <c r="E11" s="4"/>
      <c r="F11" s="4"/>
      <c r="G11" s="4"/>
    </row>
    <row r="12" spans="3:7" ht="15.75">
      <c r="C12" s="4"/>
      <c r="D12" s="4"/>
      <c r="E12" s="4"/>
      <c r="F12" s="4"/>
      <c r="G12" s="4"/>
    </row>
    <row r="13" spans="3:7">
      <c r="C13" s="32" t="s">
        <v>50</v>
      </c>
      <c r="D13" s="32"/>
      <c r="E13" s="32"/>
      <c r="F13" s="32"/>
      <c r="G13" s="32"/>
    </row>
    <row r="14" spans="3:7">
      <c r="C14" s="2"/>
      <c r="D14" s="2"/>
      <c r="E14" s="2"/>
      <c r="F14" s="2"/>
      <c r="G14" s="2"/>
    </row>
    <row r="15" spans="3:7">
      <c r="C15" s="30" t="s">
        <v>14</v>
      </c>
      <c r="D15" s="31" t="s">
        <v>20</v>
      </c>
      <c r="E15" s="31"/>
      <c r="F15" s="31"/>
      <c r="G15" s="31" t="s">
        <v>16</v>
      </c>
    </row>
    <row r="16" spans="3:7" ht="27">
      <c r="C16" s="30"/>
      <c r="D16" s="15" t="s">
        <v>21</v>
      </c>
      <c r="E16" s="15" t="s">
        <v>22</v>
      </c>
      <c r="F16" s="15" t="s">
        <v>23</v>
      </c>
      <c r="G16" s="31"/>
    </row>
    <row r="17" spans="3:7" ht="40.5">
      <c r="C17" s="7" t="s">
        <v>24</v>
      </c>
      <c r="D17" s="20">
        <f>(D6/$G$6)</f>
        <v>0.25</v>
      </c>
      <c r="E17" s="20">
        <f>(E6/$G$6)</f>
        <v>0.75</v>
      </c>
      <c r="F17" s="20">
        <f>(F6/$G$6)</f>
        <v>0</v>
      </c>
      <c r="G17" s="20">
        <f>SUM(D17:F17)</f>
        <v>1</v>
      </c>
    </row>
    <row r="18" spans="3:7" ht="27">
      <c r="C18" s="7" t="s">
        <v>25</v>
      </c>
      <c r="D18" s="20">
        <f>(D7/$G$7)</f>
        <v>0</v>
      </c>
      <c r="E18" s="20">
        <f>(E7/$G$7)</f>
        <v>1</v>
      </c>
      <c r="F18" s="20">
        <f>(F7/G7)</f>
        <v>0</v>
      </c>
      <c r="G18" s="20">
        <f t="shared" ref="G18:G20" si="1">SUM(D18:F18)</f>
        <v>1</v>
      </c>
    </row>
    <row r="19" spans="3:7" ht="27">
      <c r="C19" s="7" t="s">
        <v>26</v>
      </c>
      <c r="D19" s="20">
        <f>(D8/G8)</f>
        <v>0</v>
      </c>
      <c r="E19" s="20">
        <f>(E8/G8)</f>
        <v>1</v>
      </c>
      <c r="F19" s="20">
        <f>(F8/G8)</f>
        <v>0</v>
      </c>
      <c r="G19" s="20">
        <f t="shared" si="1"/>
        <v>1</v>
      </c>
    </row>
    <row r="20" spans="3:7">
      <c r="C20" s="7" t="s">
        <v>27</v>
      </c>
      <c r="D20" s="20">
        <f>(D9/G9)</f>
        <v>0</v>
      </c>
      <c r="E20" s="20">
        <f>E9/G9</f>
        <v>1</v>
      </c>
      <c r="F20" s="20">
        <f>(F9/G9)</f>
        <v>0</v>
      </c>
      <c r="G20" s="20">
        <f t="shared" si="1"/>
        <v>1</v>
      </c>
    </row>
    <row r="21" spans="3:7">
      <c r="C21" s="8" t="s">
        <v>16</v>
      </c>
      <c r="D21" s="19">
        <f>+(D10/G10)</f>
        <v>7.6923076923076927E-2</v>
      </c>
      <c r="E21" s="19">
        <f>+(E10/G10)</f>
        <v>0.92307692307692313</v>
      </c>
      <c r="F21" s="19">
        <f>+(F10/G10)</f>
        <v>0</v>
      </c>
      <c r="G21" s="19">
        <f>SUM(D21:F21)</f>
        <v>1</v>
      </c>
    </row>
    <row r="22" spans="3:7" ht="15.75">
      <c r="C22" s="3"/>
      <c r="D22" s="5"/>
      <c r="E22" s="5"/>
      <c r="F22" s="5"/>
      <c r="G22" s="5"/>
    </row>
  </sheetData>
  <mergeCells count="8">
    <mergeCell ref="C15:C16"/>
    <mergeCell ref="D15:F15"/>
    <mergeCell ref="G15:G16"/>
    <mergeCell ref="C2:G2"/>
    <mergeCell ref="C4:C5"/>
    <mergeCell ref="D4:F4"/>
    <mergeCell ref="G4:G5"/>
    <mergeCell ref="C13:G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Evaluación</dc:creator>
  <cp:lastModifiedBy>Administrador</cp:lastModifiedBy>
  <dcterms:created xsi:type="dcterms:W3CDTF">2022-01-19T18:11:05Z</dcterms:created>
  <dcterms:modified xsi:type="dcterms:W3CDTF">2023-10-16T22:13:52Z</dcterms:modified>
</cp:coreProperties>
</file>