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CHELLE DELARRUE\Actualización página de conacyt\Documentos\Reporte de Indicadores MIR Trimestrales 2020\Reporte 4° Trim\"/>
    </mc:Choice>
  </mc:AlternateContent>
  <bookViews>
    <workbookView xWindow="120" yWindow="30" windowWidth="23715" windowHeight="10050"/>
  </bookViews>
  <sheets>
    <sheet name="Análisis " sheetId="3" r:id="rId1"/>
    <sheet name="Resumen" sheetId="2" r:id="rId2"/>
  </sheets>
  <definedNames>
    <definedName name="_xlnm._FilterDatabase" localSheetId="0" hidden="1">'Análisis '!$A$1:$N$75</definedName>
  </definedNames>
  <calcPr calcId="162913"/>
</workbook>
</file>

<file path=xl/calcChain.xml><?xml version="1.0" encoding="utf-8"?>
<calcChain xmlns="http://schemas.openxmlformats.org/spreadsheetml/2006/main">
  <c r="L61" i="3" l="1"/>
  <c r="M59" i="3"/>
  <c r="L59" i="3"/>
  <c r="M39" i="3" l="1"/>
  <c r="L39" i="3"/>
  <c r="M37" i="3"/>
  <c r="L37" i="3"/>
  <c r="L25" i="3"/>
  <c r="M25" i="3"/>
  <c r="L22" i="3"/>
  <c r="M22" i="3"/>
  <c r="L21" i="3"/>
  <c r="M21" i="3"/>
  <c r="L15" i="3"/>
  <c r="L10" i="3"/>
  <c r="M8" i="3"/>
  <c r="L8" i="3"/>
  <c r="M7" i="3"/>
  <c r="L7" i="3"/>
  <c r="M6" i="3"/>
  <c r="L6" i="3"/>
  <c r="M5" i="3"/>
  <c r="L5" i="3"/>
  <c r="L4" i="3"/>
  <c r="M4" i="3"/>
  <c r="M3" i="3"/>
  <c r="L3" i="3"/>
  <c r="M2" i="3"/>
  <c r="L2" i="3"/>
  <c r="L18" i="3" l="1"/>
  <c r="M18" i="3"/>
  <c r="F22" i="2" l="1"/>
  <c r="F23" i="2"/>
  <c r="F24" i="2"/>
  <c r="F25" i="2"/>
  <c r="F26" i="2"/>
  <c r="F27" i="2"/>
  <c r="F28" i="2"/>
  <c r="F21" i="2"/>
  <c r="F13" i="2"/>
  <c r="F12" i="2"/>
  <c r="F11" i="2"/>
  <c r="F10" i="2"/>
  <c r="F9" i="2"/>
  <c r="F8" i="2"/>
  <c r="F7" i="2"/>
  <c r="F6" i="2"/>
  <c r="C14" i="2"/>
  <c r="E14" i="2"/>
  <c r="D14" i="2"/>
  <c r="F14" i="2" l="1"/>
  <c r="M56" i="3"/>
  <c r="L56" i="3"/>
  <c r="M55" i="3"/>
  <c r="L55" i="3"/>
  <c r="M54" i="3"/>
  <c r="L54" i="3"/>
  <c r="M53" i="3"/>
  <c r="L53" i="3"/>
  <c r="M52" i="3"/>
  <c r="L52" i="3"/>
  <c r="M51" i="3"/>
  <c r="L51" i="3"/>
  <c r="M50" i="3"/>
  <c r="L50" i="3"/>
  <c r="M49" i="3"/>
  <c r="L49" i="3"/>
  <c r="M48" i="3"/>
  <c r="L48" i="3"/>
  <c r="M47" i="3"/>
  <c r="L47" i="3"/>
  <c r="L46" i="3"/>
  <c r="M45" i="3"/>
  <c r="L45" i="3"/>
  <c r="M44" i="3"/>
  <c r="L44" i="3"/>
  <c r="M43" i="3"/>
  <c r="L43" i="3"/>
  <c r="L42" i="3"/>
  <c r="M41" i="3"/>
  <c r="L41" i="3"/>
  <c r="M40" i="3"/>
  <c r="L40" i="3"/>
  <c r="M38" i="3"/>
  <c r="L38" i="3"/>
  <c r="M36" i="3"/>
  <c r="L36" i="3"/>
  <c r="M35" i="3"/>
  <c r="L35" i="3"/>
  <c r="M34" i="3"/>
  <c r="L34" i="3"/>
  <c r="M33" i="3"/>
  <c r="L33" i="3"/>
  <c r="M32" i="3"/>
  <c r="L32" i="3"/>
  <c r="M31" i="3"/>
  <c r="L31" i="3"/>
  <c r="M30" i="3"/>
  <c r="L30" i="3"/>
  <c r="M29" i="3"/>
  <c r="L29" i="3"/>
  <c r="M28" i="3"/>
  <c r="L28" i="3"/>
  <c r="M27" i="3"/>
  <c r="L27" i="3"/>
  <c r="M26" i="3"/>
  <c r="L26" i="3"/>
  <c r="M24" i="3"/>
  <c r="L24" i="3"/>
  <c r="M23" i="3"/>
  <c r="L23" i="3"/>
  <c r="M20" i="3"/>
  <c r="L20" i="3"/>
  <c r="M19" i="3"/>
  <c r="L19" i="3"/>
  <c r="M17" i="3"/>
  <c r="L17" i="3"/>
  <c r="M16" i="3"/>
  <c r="L16" i="3"/>
  <c r="M15" i="3"/>
  <c r="M14" i="3"/>
  <c r="L14" i="3"/>
  <c r="M13" i="3"/>
  <c r="L13" i="3"/>
  <c r="M12" i="3"/>
  <c r="L12" i="3"/>
  <c r="M11" i="3"/>
  <c r="L11" i="3"/>
  <c r="M10" i="3"/>
  <c r="M9" i="3"/>
  <c r="L9" i="3"/>
  <c r="M75" i="3"/>
  <c r="L75" i="3"/>
  <c r="M74" i="3"/>
  <c r="L74" i="3"/>
  <c r="M73" i="3"/>
  <c r="L73" i="3"/>
  <c r="M72" i="3"/>
  <c r="L72" i="3"/>
  <c r="M71" i="3"/>
  <c r="L71" i="3"/>
  <c r="M70" i="3"/>
  <c r="L70" i="3"/>
  <c r="M69" i="3"/>
  <c r="L69" i="3"/>
  <c r="M68" i="3"/>
  <c r="L68" i="3"/>
  <c r="M67" i="3"/>
  <c r="L67" i="3"/>
  <c r="M66" i="3"/>
  <c r="L66" i="3"/>
  <c r="M65" i="3"/>
  <c r="L65" i="3"/>
  <c r="M64" i="3"/>
  <c r="L64" i="3"/>
  <c r="M63" i="3"/>
  <c r="L63" i="3"/>
  <c r="M62" i="3"/>
  <c r="L62" i="3"/>
  <c r="M61" i="3"/>
  <c r="M60" i="3"/>
  <c r="L60" i="3"/>
  <c r="L58" i="3"/>
  <c r="M58" i="3"/>
  <c r="M57" i="3"/>
  <c r="L57" i="3"/>
  <c r="E29" i="2" l="1"/>
  <c r="D29" i="2"/>
  <c r="C29" i="2"/>
  <c r="F29" i="2" l="1"/>
</calcChain>
</file>

<file path=xl/sharedStrings.xml><?xml version="1.0" encoding="utf-8"?>
<sst xmlns="http://schemas.openxmlformats.org/spreadsheetml/2006/main" count="269" uniqueCount="172">
  <si>
    <t>Porcentaje de convocatorias publicadas</t>
  </si>
  <si>
    <t>F002</t>
  </si>
  <si>
    <t>S192</t>
  </si>
  <si>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</si>
  <si>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</si>
  <si>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</si>
  <si>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</si>
  <si>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</si>
  <si>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</si>
  <si>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</si>
  <si>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</si>
  <si>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</si>
  <si>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</si>
  <si>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F002</t>
    </r>
    <r>
      <rPr>
        <sz val="11"/>
        <color theme="1"/>
        <rFont val="Arial Narrow"/>
        <family val="2"/>
      </rPr>
      <t>: Apoyos institucionales para actividades científicas, tecnológicas y de innovación.</t>
    </r>
  </si>
  <si>
    <r>
      <rPr>
        <b/>
        <sz val="11"/>
        <color theme="1"/>
        <rFont val="Arial Narrow"/>
        <family val="2"/>
      </rPr>
      <t>S190</t>
    </r>
    <r>
      <rPr>
        <sz val="11"/>
        <color theme="1"/>
        <rFont val="Arial Narrow"/>
        <family val="2"/>
      </rPr>
      <t>: Becas de posgrado y otras modalidades de apoyo a la calidad</t>
    </r>
  </si>
  <si>
    <r>
      <rPr>
        <b/>
        <sz val="11"/>
        <color theme="1"/>
        <rFont val="Arial Narrow"/>
        <family val="2"/>
      </rPr>
      <t>S191</t>
    </r>
    <r>
      <rPr>
        <sz val="11"/>
        <color theme="1"/>
        <rFont val="Arial Narrow"/>
        <family val="2"/>
      </rPr>
      <t>: Sistema Nacional de Investigadores</t>
    </r>
  </si>
  <si>
    <r>
      <rPr>
        <b/>
        <sz val="11"/>
        <color theme="1"/>
        <rFont val="Arial Narrow"/>
        <family val="2"/>
      </rPr>
      <t>S192</t>
    </r>
    <r>
      <rPr>
        <sz val="11"/>
        <color theme="1"/>
        <rFont val="Arial Narrow"/>
        <family val="2"/>
      </rPr>
      <t>: Fortalecimiento a nivel sectorial de las capacidades científicas, tecnológicas y de innovación</t>
    </r>
  </si>
  <si>
    <r>
      <rPr>
        <b/>
        <sz val="11"/>
        <color theme="1"/>
        <rFont val="Arial Narrow"/>
        <family val="2"/>
      </rPr>
      <t>S278:</t>
    </r>
    <r>
      <rPr>
        <sz val="11"/>
        <color theme="1"/>
        <rFont val="Arial Narrow"/>
        <family val="2"/>
      </rPr>
      <t xml:space="preserve">  Fomento Regional de las Capacidades Científicas, Tecnológicas y de Innovación</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</si>
  <si>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</si>
  <si>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</si>
  <si>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</si>
  <si>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</si>
  <si>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</si>
  <si>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</si>
  <si>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</si>
  <si>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</si>
  <si>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</si>
  <si>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</si>
  <si>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</si>
  <si>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</si>
  <si>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</si>
  <si>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</si>
  <si>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Porcentaje de recursos ministrados  </t>
  </si>
  <si>
    <t xml:space="preserve">S190 </t>
  </si>
  <si>
    <t xml:space="preserve">S191  </t>
  </si>
  <si>
    <t>Porcentaje de estímulos económicos de la modalidad Candidato a Investigador Nacional con respecto al total de miembros del SNI entregados</t>
  </si>
  <si>
    <t>Porcentaje de estímulos económicos de la modalidad Investigador Nacional Nivel II con respecto al total de miembros del SNI entregados</t>
  </si>
  <si>
    <t>Porcentaje de estímulos económicos de la modalidad Investigador Nacional Nivel III con respecto al total de miembros del SNI entregados</t>
  </si>
  <si>
    <t>Porcentaje del presupuesto ejercido en la operación del programa</t>
  </si>
  <si>
    <t>Porcentaje de Informes técnicos enviados a dictaminar respecto de los recibidos</t>
  </si>
  <si>
    <t xml:space="preserve">S278 </t>
  </si>
  <si>
    <t>Porcentaje de informes técnicos de proyectos enviados a evaluar</t>
  </si>
  <si>
    <t>Porcentaje de convocatorias emitidas</t>
  </si>
  <si>
    <t xml:space="preserve">Índice de capacidades científicas y de innovación.  </t>
  </si>
  <si>
    <t>Porcentaje de apoyos otorgados respecto de lo solicitado</t>
  </si>
  <si>
    <t xml:space="preserve">Porcentaje de proyectos con informe final </t>
  </si>
  <si>
    <t xml:space="preserve">Porcentaje propuestas presentadas con evaluación </t>
  </si>
  <si>
    <t>Gasto en Investigación Científica y Desarrollo Experimental (GIDE) ejecutado por la Instituciones de Educación Superior (IES) respecto al Producto Interno Bruto (PIB)</t>
  </si>
  <si>
    <t>P001</t>
  </si>
  <si>
    <t>Mide el cambio en el número de descargas del Informe General del Estado de la Ciencia, la Tecnología y la Innovación en México en relación con el año anterior realizadas por medio del Sistema Integrado sobre Información Científica, Desarrollo Tecnológico e Innovación.</t>
  </si>
  <si>
    <t>Porcentaje de ASM reportados en SSAS respecto del total de ASM vigentes</t>
  </si>
  <si>
    <t>Porcentaje de Matrices de Indicadores para Resultados (MIR) de los programas presupuestarios de CONACYT con recomendaciones internas y externas incorporadas</t>
  </si>
  <si>
    <t>Porcentaje de contratos de evaluaciones externas mandatadas en el Programa Anual de Evaluación (PAE) a los programas presupuestarios del CONACYT formalizados</t>
  </si>
  <si>
    <t>Porcentaje de asesorías proporcionadas a las unidades responsables para la mejora de la MIR de los programas presupuestarios del CONACYT</t>
  </si>
  <si>
    <t>Calificación promedio del Modelo Sintético de Información del Desempeño de los programas presupuestarios de CONACYT</t>
  </si>
  <si>
    <t>Porcentaje  de días laborables invertidos en el proceso de recopilación, procesamiento e integración  de los Informes de Actividades Científicas y Tecnológicas en México</t>
  </si>
  <si>
    <t>Porcentaje de actividades de monitoreo de ASM realizadas</t>
  </si>
  <si>
    <t>Porcentaje de informes finales de evaluaciones externas entregados</t>
  </si>
  <si>
    <t>Consolidación de los investigadores nacionales vigentes</t>
  </si>
  <si>
    <t>Porcentaje de dictámenes elaborados respecto del total de solicitudes recibidas</t>
  </si>
  <si>
    <t>Factor de impacto en análisis quinquenal de los artículos publicados en revistas indizadas por científicos mexicanos.</t>
  </si>
  <si>
    <t>Dictámenes rectificados durante la reconsideración.</t>
  </si>
  <si>
    <t>Tasa de crecimiento de los artículos científicos de calidad publicados en revistas indizadas a nivel mundial</t>
  </si>
  <si>
    <t>Artículos científicos publicados por cada millón de habitantes.</t>
  </si>
  <si>
    <t>Tasa de variación de investigadores nacionales vigentes</t>
  </si>
  <si>
    <t>Tasa ponderada de efectividad de satisfacción de necesidades de fortalecimiento de capacidades en CTI de los Sectores Administrativos de la Administración Pública Federal (APF)</t>
  </si>
  <si>
    <t>Porcentaje de convocatorias de fondos sectoriales que formalizan sus proyectos en tiempo</t>
  </si>
  <si>
    <t>Porcentaje de  convocatorias que dictaminan sus propuestas en tiempo</t>
  </si>
  <si>
    <t>Porcentaje de proyectos  de desarrollo tecnológico e innovación  apoyados económicamente</t>
  </si>
  <si>
    <t>Índice de Generación de Conocimiento y Formación de Recursos Humanos</t>
  </si>
  <si>
    <t>Porcentaje de proyectos  de investigación científica aplicada apoyados económicamente</t>
  </si>
  <si>
    <t>Porcentaje de proyectos  de investigación científica básica apoyados económicamente</t>
  </si>
  <si>
    <t>Tasa ponderada de efectividad de satisfacción de necesidades de generación de capacidades en Ciencia, Tecnología e Innovación de los Sistemas Locales y Regionales de Ciencia, Tecnología e Innovación.</t>
  </si>
  <si>
    <t>Porcentaje de proyectos aprovechados para atender necesidades de Ciencia, Tecnología e Innovación de los sistemas locales y regionales</t>
  </si>
  <si>
    <t>Porcentaje de solicitudes evaluadas técnicamente en el tiempo que indica la normatividad.</t>
  </si>
  <si>
    <t xml:space="preserve">Porcentaje de proyectos formalizados </t>
  </si>
  <si>
    <t>Porcentaje de apoyos económicos otorgados a proyectos para la generación de capacidades en Ciencia, Tecnología e Innovación.</t>
  </si>
  <si>
    <t>E003</t>
  </si>
  <si>
    <t>Eficiencia terminal</t>
  </si>
  <si>
    <t>Índice de recursos para la investigación</t>
  </si>
  <si>
    <t>Tasa de Variación del Pilar de Innovación del Índice de Competitividad Global del FEM</t>
  </si>
  <si>
    <t>Calidad de los Posgrados</t>
  </si>
  <si>
    <t>Tasa de variación de solicitudes de ingreso (incluye FIDERH)</t>
  </si>
  <si>
    <t>Generación de Conocimiento de Calidad</t>
  </si>
  <si>
    <t>Porcentaje de Proyectos finalizados en tiempo y forma</t>
  </si>
  <si>
    <t>Participación en actividades de divulgación</t>
  </si>
  <si>
    <t>Proyectos Interinstitucionales</t>
  </si>
  <si>
    <t>Transferencia de Conocimiento</t>
  </si>
  <si>
    <t>Actividades de divulgación y difusión de la ciencia</t>
  </si>
  <si>
    <t>Porcentaje de alumnos de los Centros Públicos de Investigación CONACYT apoyados</t>
  </si>
  <si>
    <t>K010</t>
  </si>
  <si>
    <t>Porcentaje de Proyectos de Inversión sometidos a evaluación</t>
  </si>
  <si>
    <t>Porcentaje de Programas y Proyectos de Inversión registrados en cartera de inversión</t>
  </si>
  <si>
    <t>Porcentaje de proyectos de infraestructura de los Centros Públicos de Investigación CONACYT atendidas</t>
  </si>
  <si>
    <t>Variación del Pilar de Innovación del Índice de Competitividad Global del FEM</t>
  </si>
  <si>
    <t xml:space="preserve">Porcentaje de CPI que presentan Documento de Planeación </t>
  </si>
  <si>
    <r>
      <rPr>
        <b/>
        <sz val="11"/>
        <color theme="1"/>
        <rFont val="Arial Narrow"/>
        <family val="2"/>
      </rPr>
      <t>K010:</t>
    </r>
    <r>
      <rPr>
        <sz val="11"/>
        <color theme="1"/>
        <rFont val="Arial Narrow"/>
        <family val="2"/>
      </rPr>
      <t xml:space="preserve"> Proyectos de infraestructura social de ciencia y tecnología</t>
    </r>
  </si>
  <si>
    <r>
      <rPr>
        <b/>
        <sz val="11"/>
        <color theme="1"/>
        <rFont val="Arial Narrow"/>
        <family val="2"/>
      </rPr>
      <t>P001:</t>
    </r>
    <r>
      <rPr>
        <sz val="11"/>
        <color theme="1"/>
        <rFont val="Arial Narrow"/>
        <family val="2"/>
      </rPr>
      <t xml:space="preserve"> Diseño y evaluación de políticas en ciencia, tecnología e innovación</t>
    </r>
  </si>
  <si>
    <r>
      <t xml:space="preserve">E003: </t>
    </r>
    <r>
      <rPr>
        <sz val="11"/>
        <color theme="1"/>
        <rFont val="Arial Narrow"/>
        <family val="2"/>
      </rPr>
      <t>Investigación científica, desarrollo e innovación</t>
    </r>
  </si>
  <si>
    <t xml:space="preserve">Causa: Inicialmente, se tenia una meta proyectada de 0.17. Sin embargo, el incremento sustancial a los apoyos de Ciencia Bàsica repercutiò en la meta alcanzada. El Fondo Sectorial SEP-CONACYT de Ciencia Bàsica es el Fondo Sectorial de mayor volumen en CONACYT, por lo que su impacto en el Ìndice de Capacidades es notorio. Dicho Fondo cuenta con proyectos en todos los estados del paìs, por lo que su impacto es nacional. Por otra parte, otros componentes del ìndice como el nùmero de investigadores del SNI por cada 1000 habitantes, el nùmero de posgrados en el PNPC y la cantidad de becas otorgadas, tambièn tuvieron un aumento destacado, lo que desembocò en que se superara la meta inicial. </t>
  </si>
  <si>
    <t xml:space="preserve">Causa: El dinamismo del programa F002 al cierre del 2020 generó 15 convocatorias emitidas, superando la meta establecida. Es importante destacar que a pesar de no contar con la operación de los Fideicomisos el Programa F002 continúo con la operación de las Convocatorias previstas así como las que fueron emitidas para mitigar el impacto de la enfermedad generada por el virus COVID-19.
Efecto: Al cuarto trimestre del 2020, el Programa F002 publicó 15 convocatorias.  </t>
  </si>
  <si>
    <t xml:space="preserve">Causa: Las solicitudes captadas a través del Programa F002 alcanzaron un 99.69% de la meta establecida. 
Efecto: Se recibieron 4,865 propuestas con evaluación, menos del 1% para cumplir con la meta planeada. </t>
  </si>
  <si>
    <t>Causa: Se considera un 97% de la meta establecida debido al optimo desempeño de los Recursos ejercidos en el Programa F002 y derivado a que se considera la transferencia de los saldos de los Fideicomisos por su proceso de extinción. La diferencia con relación a la meta ajustada se debe a que a la fecha de este ultimo reporte se consideran como ejercidos los recursos remanentes que se encontraban en los Fideicomisos, una vez que estos remanentes han sido transferidos como parte del proceso de extinción los propios saldos de los fideicomisos se han agotado.
Efecto: Se logró un porcentaje satisfactorio de recursos ministrados, los cuales fueron utilizados en su totalidad en el caso del Programa F002 y para el caso de los Fondos los saldos remanentes fueron agotados debido a la transferencia y concentración de recursos para cumplir con el proceso de Extinción.</t>
  </si>
  <si>
    <t>Causa: Al 4to trimestre de 2020 se superó la meta estimada de forma mínima, con un margen de error del 5% al otorgarse un mayor número de apoyos del Programa F002. Este incremento se explica por el incremento en las Convocatorias.
Efecto: El valor de la meta programada se superó, debido al dinamismo en la cantidad de solicitudes presentadas al Programa F002.</t>
  </si>
  <si>
    <t>Causa: Derivado de un mayor seguimiento por parte de las áreas técnicas por concluir en tiempo y forma los proyectos apoyados se logró un cierre superior respecto al meta planteada. Esto debido a los cierres de proyectos multianuales de los Fondos derivado de su extinción.
Efecto: Se superó la meta establecida, debido a una baja estimación en la meta planeada.</t>
  </si>
  <si>
    <t xml:space="preserve">Causa: Durante el 2020 se realizaron adecuaciones a las MIR de los Pp S190 y S191. Adicionalmente, y derivado de la Valoración MIR hecha por la SHCP y el CONEVAL, se presentaron modificaciones a los Pp F002, E003 y K010. </t>
  </si>
  <si>
    <t>Causa: Se cumplió la meta</t>
  </si>
  <si>
    <t>Causa: Se alcanza la meta. Sin embargo, se debe considerar lo siguiente: El último dato duro de GIDEIES = 39,344,610.98 (año 2016), el dato estimado para 2020 es de 37201638.74. La diferencia entre el GIDE IES 2016 se debe a los ajustes realizados debido a los complementos. Se consideraron cifras registradas en la ESIDET 2017 con información complementaria que capta el INEGI de ramas industriales de interés nacional, por lo tanto, se realizó un ajuste a los datos registrados en 2014, 2015 y 2016. Se mantiene el dato del PIB estimado por SHCP para 2020 (mayo de 2020), el cual es 24333531487.</t>
  </si>
  <si>
    <t xml:space="preserve">Causa: Se cumplió la meta </t>
  </si>
  <si>
    <t xml:space="preserve">Causa: El Informe General del Estado de Ciencia, la Tecnología y la Innovación (IGECTI) 2018 se publicó en el mes de octubre de 202. La publicación se retrasó debido a cambios en el contenido de algunos apartados de dicho Informe 2018 y años subsecuentes. Por esta razón, el número de consultas es menor que el IGECTI del 2017, ya que este último tiene más tiempo disponible a la comunidad científica, académica y público en general. </t>
  </si>
  <si>
    <t>Causa: El valor de la meta alcanzada corresponde a la última calificación obtenida por los Pp del CONACYT en el MSD. Debido a que el MSD se sustituyó por el Índice de Seguimiento al Desempeño (ISeD), se ha gestionado ante la UED de SHCP la modificación del indicador para 2021. La solicitud ya está siendo valorada.</t>
  </si>
  <si>
    <t>Porcentaje de exbecarios del CONACYT que ingresa de al Sistema Nacional de Investigadores (SNI)</t>
  </si>
  <si>
    <t>Causa: La demanda de nuevo ingreso de investigadores al SNI  depende de los intereses y expectativas de las población potencial susceptible de ingresar a dicho Sistema. No obstante, la meta alcanzada superó ligeramente a la meta proyectada, lo cual da cuenta de que los procedimientos necesarios para la evaluación de las solicitudes para nuevo ingreso al SNI fueron planeados, ejecutados y monitoreados de manera adecuada. 
Efecto: Dado que la demanda de nuevo ingreso al SNI no depende directamente del Conacyt, se obtuvieron un menor número de solicitudes de nuevo ingreso. En consecuencia se aprobaron un menor número de investigadores de nuevo ingreso al SNI. No obstante, como resultado de la buena gestión operativa y administrativa del SNI, se alcanzó una meta ligeramente mayor con relación a lo proyectado. Lo anterior, da cuenta de que una parte importante de las personas que han sido beneficiadas con una beca o apoyo por parte del Conacyt se consolidan el sector como investigadores</t>
  </si>
  <si>
    <t>Porcentaje de Nuevas Becas de Posgrado.</t>
  </si>
  <si>
    <t xml:space="preserve">Causa: De conformidad con las Reglas de Operación del Pp. S190, la selección de los y las aspirantes para la obtención de una beca para la realizar estudios de posgrado se realiza mediante procedimientos competitivos, eficientes, equitativos, transparentes y públicos. Asimismo, la pandemia causada por el virus SARS-CoV2 (COVID-19) generó impactos en la asignación y formalización de las becas nuevas para estudios de posgrado, particularmente, en la modalidad de becas de posgrado en el extranjero. Esto, debido al aplazamiento en la formalización de becas por parte de las y los estudiantes, quienes iniciarán sus estudios durante el primer trimestre del 2021, políticas de las IES en el extranjero para el manejo de la pandemia y restricciones de viaje derivadas de las medidas sanitarias internacionales.
Efecto: Como resultado de lo anterior, se alcanzó un numerador y denominador ligeramente menor con relación a lo esperado. No obstante, es importante señalar que, a pesar de estas ligeras disminuciones, la meta alcanzada es mayor a la proyectada (99.12% versus 98.57%). </t>
  </si>
  <si>
    <t>Porcentaje de Becas Nuevas  para la Consolidación de Doctores .</t>
  </si>
  <si>
    <t xml:space="preserve">Causa: Con la finalidad de abatir barreras y retos científicos-tecnológicos en las distintas regiones de México, así como para impulsar proyectos de investigación e incidencia para el desarrollo socioeconómico de México, el Conacyt adoptó una estrategia para focalizar, fortalecer y priorizar las modalidades de becas que se otorgan en el marco del Pp. S190. En ese sentido, las estancias posdoctorales, dentro de las becas de consolidación, fue una de las modalidades a la cual se le dio prioridad. Es importante subrayar que esta estrategia de focalización parte de reconocer el problema de las limitadas oportunidades que enfrenta la comunidad científica y de conocimiento para incorporarse al mercado laboral y, justamente, la priorización y publicación de la modalidad de Estancias Posdoctorales por México, orientada a los Programas Nacionales Estratégicos (ProNaCes) busca impulsar proyectos de investigación e incidencia para el desarrollo socioeconómico de México, y así contribuir a resarcir la problemática expuesta. Asimismo, la demanda o solicitudes de las becas de consolidación no depende directamente del Conacyt sino más bien de los intereses y expectativas que cada aspirante potencial tenga y decida o no, participar en una determinada Convocatoria. 
Efecto: Como resultado de la estrategia de priorización de Convocatorias y la buena gestión administrativa de las becas de consolidación, se obtuvo un mayor número de becas de consolidación asignadas con relación a lo proyectado. Asimismo, dado que la demanda de estas becas no depende directamente del Conacyt, se recibió un mayor número de solicitudes con relación a lo proyectado. En ese sentido, aunque se alcanzó un mayor número de becas de consolidación, la meta alcanzada quedó por debajo de lo proyectado.  </t>
  </si>
  <si>
    <t>Porcentaje Mujeres Beneficiadas con una Beca Nueva</t>
  </si>
  <si>
    <t>Causa: De conformidad con las Reglas de Operación del Pp. S190, la selección de los y las aspirantes para la obtención de una beca o apoyo se realiza mediante procedimientos competitivos, eficientes, equitativos, transparentes y públicos. Asimismo, la pandemia causada por el virus SARS-CoV2 (COVID-19) generó impactos en la asignación y formalización de las becas otorgadas, lo cual quedó fuera del alcance o ámbito de competencia del Conacyt. 
Efecto: Como resultado de lo anterior, se alcanzó un numerador y denominador ligeramente menor con relación a lo esperado. No obstante, es importante señalar que, a pesar de estas ligeras disminuciones, la meta alcanzada es mayor a la proyectada (48.53% versus 48.35%). Lo cual da cuenta de  un importante balance de género en la asignación de las becas y apoyos que se otorgan en el marco del Pp. S190</t>
  </si>
  <si>
    <t>Porcentaje de programas pertenecientes al Programa Nacional de Posgrados de Calidad (PNPC) que tienen el nivel más alto de consolidación: competencia internacional</t>
  </si>
  <si>
    <t xml:space="preserve">Causa: Con la finalidad de contribuir a eliminar barreras y retos científico-tecnológico en las distintas regiones de México, el Conacyt adoptó una estrategia de focalización, redistribución y consolidación de los programas de posgrado inscritos en el Padrón Nacional de Posgrados de Calidad (PNPC). Con este nuevo enfoque, el nuevo marco de referencia para la evaluación académica del PNPC contempla criterios como la pertinencia social y científica y, en las convocatorias, instrumentos y estrategias de comunicación publicadas en 2020 se enfatizó la equidad entre las regiones al incorporar el enfoque intercultural y atención a problemas prioritarios nacionales. Dicha estrategia fue planeada, ejecutada y monitoreada de manera adecuada. Como resultado de ello, se obtuvo una meta mayor a la proyectada.
Efecto: Como resultado de la estrategia de redistribución, focalización y consolidación del PNPC, se obtuvo un mayor número de programas de posgrado cuyo nivel de reconocimiento es de Competencia Internacional y un mayor número de programas inscritos en el PNPC, comparados con lo proyectado. Como resultado, se alcanzó una meta por arriba de lo esperado. </t>
  </si>
  <si>
    <t xml:space="preserve">Causa: Los procedimientos necesarios para emisión y publicación de las Convocatorias en el marco del Pp. S190 fueron planeados, ejecutados y monitoreados de manera adecuada, por lo que se publicaron las Convocatorias previstas de publicar. Asimismo, como parte de las acciones para contribuir y hacer frente a la pandemia causada por el virus-SARS2 (COVID-19), se publicó una Convocatoria específica para dicha atención: la Convocatoria 2020 de Estancias Posdoctorales por México en Atención a la Contingencia del COVID-19.
Efecto: Como resultado de lo anterior, la meta alcanzada fue superada, ya que la Convocatoria 2020 de Estancias Posdoctorales por México en Atención a la Contingencia del COVID-19, no estaba prevista de publicarse. Sin embargo, fue necesario hacerlo ya que forma parte de las acciones fundamentales para contribuir a entender y enfrentar la Pandemia. </t>
  </si>
  <si>
    <t xml:space="preserve">Porcentaje de avance en el ejercicio del presupuesto asignado para el Programa Presupuestario Becas de Posgrado y Apoyos a la Calidad (Pp. S190) </t>
  </si>
  <si>
    <t>Causa:Durante el 2020 el Programa S190 ¿Becas de Posgrado y Apoyos a la Calidad¿ hubo causas extraordinarias que impidieron el cumplimiento del escenario técnicamente esperado.
 Diferencia en la asignación de becas nacionales debido a:
 ¿ Cancelaciones de último momento por parte de los aspirantes.
 ¿ Aspirantes extranjeros que no se trasladaron o no concretaron sus trámites migratorios. 
 ¿ Imposibilidad de reasignar becas al no tener solicitudes adicionales o por falta de tiempo para nuevas postulaciones por parte de las IES.
 La asignación de becas al extranjero se vio afectada debido a los efectos de crisis sanitaria a causa del virus SARS-2 (COVID-19), tales como:
 ¿ El aplazamiento en la formalización de becas por parte de las y los estudiantes, quienes iniciarán sus estudios durante el primer trimestre del 2021.
 ¿ Políticas de las IES en el extranjero para el manejo de la pandemia.
 ¿ Restricciones de viaje derivadas de las medidas sanitarias internacionales. 
Efecto: Un monto menor del ejercicio del presupuesto con respecto a lo proyectado</t>
  </si>
  <si>
    <t>Porcentaje de Avance en el Ejercicio del Presupuesto de Becas, con Enfoque de Género.</t>
  </si>
  <si>
    <t xml:space="preserve">Causa: El ejercicio del presupuesto con enfoque de género se vio afectado por motivos extraordinarios, los cuales impidieron el cumplimiento del escenario presupuestal esperado, tales motivos son:
 ¿ Cancelaciones de último momento por parte de los aspirantes.
 ¿ Aspirantes extranjeros que no se trasladaron o no concretaron sus trámites migratorios. 
 ¿ El aplazamiento en la formalización de becas en el extranjero por parte de las y los estudiantes, quienes iniciarán sus estudios durante el primer trimestre del 2021.
 ¿ Políticas de las IES en el extranjero para el manejo de la pandemia.
 ¿ Restricciones de viaje derivadas de las medidas sanitarias internacionales. 
Efecto: Como resultado de lo anterior, se alcanzó un monto menor del ejercicio presupuestal con respecto a lo proyectado. </t>
  </si>
  <si>
    <t>Causa: En el numerador alcanzado no se incluyeron resultados de las reconsideraciones, debido al retraso en la evaluación de las mismas por motivo de la contingencia sanitaria COVID.
Efecto: Se actualizará este dato una vez que se tengan los resultados definitivos de los reingresos vigentes.</t>
  </si>
  <si>
    <t>Causa: La diferencia se debe a que se recibieron un mayor número de solicitudes de revisión, y de estas, se rectificó una proporción similar a la de años anteriores.
Efecto: No se observó ningún efecto presupuestal ya que no todos los investigadores acreditaron los requisitos reglamentarios para recibir el pago del estimulo económico
Otros Motivos: En el numerador se reporta una  estimación de dictámenes rectificados con base al porcentaje de rectificaciones del año anterior, ya que aún no se concluye con el proceso de evaluación de dichas solicitudes de reconsideración.</t>
  </si>
  <si>
    <t>Causa: De acuerdo con datos de la plataforma herramienta InCIties incluida en la Web of Science (WOS) de Clarivate Analytics, para 2020, se registró un menor número de artículos científicos, por lo que el numerador y denominador quedaron por debajo de lo estimado; sin embargo, la meta fue mayor de lo esperado.</t>
  </si>
  <si>
    <t>Causa: Se cumplió la meta esperada.
Efecto: Ninguno</t>
  </si>
  <si>
    <t xml:space="preserve">Causa: Se recibió un mayor número de solicitudes que las esperadas, por lo cual se incrementó la plantilla estimada para 2020.
Efecto:Se requirió solicitar recursos adicionales a Hacienda para cubrir el incremento en el pago de los estímulos económicos. </t>
  </si>
  <si>
    <t>Causa: La diferencia en el numerador se debe a las personas que no cumplieron con los requisitos para recibir el estímulo económico, por ejemplo presentar el comprobante de adscripción institucional. Por lo cual cuentan con una distinción pero no reciben el estímulo económico asociado a la misma.
Efecto: Ninguno</t>
  </si>
  <si>
    <t>Causa: De acuerdo con datos de la plataforma herramienta InCIties incluida en la Web of Science (WOS) de Clarivate Analytics, para 2020, la meta se quedó por debajo de lo estimado debido a que se registró un número menor de artículos científicos.</t>
  </si>
  <si>
    <t xml:space="preserve">Causa: De acuerdo con la plataforma herramienta InCIties incluida en la Web of Science (WOS) de Clarivate Analytics, para 2020 tiene un mayor número de citas y artículos científicos de los estimados. </t>
  </si>
  <si>
    <t>Causa: La diferencia en el numerador se debe a que un mayor número de personas que las esperadas, cumplió con los requisitos para recibir el estímulo económico asociado a la distinción del SNI.
Efecto: Ninguno</t>
  </si>
  <si>
    <t xml:space="preserve">Causa: La diferencia en el numerador obedece a que un mayor número de investigadores, que el estimado, cumplió con los requisitos para recibir el estímulo económico asociado a su distinción. Por ejemplo presentar el comprobante de adscripción institucional.
Efecto: Fue necesario solicitar aportaciones adicionales por parte de Hacienda para cubrir el déficit en el presupuesto planteado a finales de 2019 cuando aún no se tenían los resultados finales de la evaluación del mismo año cuyos investigadores aprobados inician su vigencia el 1 de enero de 2020. </t>
  </si>
  <si>
    <t xml:space="preserve">Porcentaje de estímulos económicos de la modalidad Investigador Nacional Nivel I con respecto al total de miembros del SNI entregados </t>
  </si>
  <si>
    <t xml:space="preserve">Causa: Con el fin de acelerar el proceso de extinción de los fideicomisos del Pp S192, se agilizaron las ministraciones de aquellos proyectos de desarrollo tecnológico en curso. Si bien, la meta estuvo por debajo de lo proyectado, al número de proyectos apoyados se incrementó, lo cual se puede reflejar en los numeradores y denominadores. </t>
  </si>
  <si>
    <t xml:space="preserve">Causa: Si bien la meta alcanzada fue menor de los esperado, los entregables reportados por los Responsables Técnicos de los proyectos concluidos en el año, superaron lo estimado. </t>
  </si>
  <si>
    <t xml:space="preserve">Causa: De conformidad con el proceso de extinción de Fideicomisos que comenzó en 2020, no se emitieron nuevas convocatorias, y la operación de los Fondos se centró en cerrar aquellos proyectos que permanecieran vigentes. </t>
  </si>
  <si>
    <t>Causa: Se incrementaron sustancialmente los poyos a ciencia básica, por lo que el número de proyectos subvencionados aumentó considerablemente. De ahí la diferencia entre los numeradores y denominadores alcanzados y planeados.</t>
  </si>
  <si>
    <t>Causa: De conformidad con el proceso de extinción de Fideicomisos que comenzó en 2020, no se emitieron nuevas convocatorias, y la operación de los Fondos se centró en cerrar aquellos proyectos que permanecieran vigentes</t>
  </si>
  <si>
    <t xml:space="preserve">Causa: Si bien se estuvo cerca de cumplir la meta establecida, la diferencia radicó en que los sujetos de apoyo de varios Fondos solicitaron una prórroga para el envío de sus informes, a consecuencia de la contingencia sanitaria producida por el Covid19.  </t>
  </si>
  <si>
    <t xml:space="preserve">Causa: Los entregables reportados por los Responsables Técnicos de los proyectos concluidos en el año, superaron lo estimado. Esto como consecuencia del aumento a los proyectos de Ciencia Básica. </t>
  </si>
  <si>
    <t xml:space="preserve">Causa: Con el fin de acelerar el proceso de extinción de los fideicomisos del Pp S192, se agilizaron las ministraciones de aquellos proyectos de ciencia aplicada en curso. Si bien, la meta estuvo por debajo de lo proyectado, al número de proyectos apoyados se incrementó, lo cual se puede reflejar en los numeradores y denominadores. </t>
  </si>
  <si>
    <t>Causa: Se superó la meta planeada por 70 puntos porcentuales, esto debido a que se apoyaron 186 proyectos en el último trimestre del 2020 y se formalizaron 11 proyectos más de los que se habían planeado.
Efecto: no se cumplió la meta</t>
  </si>
  <si>
    <t>Causa: Falta de respuesta de la totalidad de Usuarios que debieron responder la Encuesta de uso de resultados de proyectos del Programa presupuestario S278 que fueron aprovechados para atender necesidades en Ciencia, Tecnología e Innovación de los sistemas locales y regionales. En términos relativos la meta lograda esta 33.37 puntos porcentuales por debajo de la meta planeada. En términos absolutos solo respondieron la encuesta 8 usuarios de una meta planteada de 12 usuarios.
Efecto: no se cumplió la meta</t>
  </si>
  <si>
    <t>Causa: El resultado de la tasa ponderada de efectividad de satisfacción de necesidades de generación de capacidades en Ciencia, Tecnología e Innovación de los Sistemas Locales y Regionales de Ciencia, Tecnología e Innovación fue de 11.54 puntos porcentuales por debajo de la meta planteada, esto fue debido a que hubo 13 demandas aprobadas en el periodo, de 14 proyectos con dictamen técnico final satisfactorio solo 8 tuvieron dictamen técnico final satisfactorio en el 2020.
Efecto: no se cumplió la meta</t>
  </si>
  <si>
    <t>Causa: En el segundo semestre se tenía contemplada una meta de 60 informes para evaluar, sin embargo solo se recibieron 52 informes, faltaron 8 informes para poder alcanzar la meta semestral. Respecto al numerador se enviaron a evaluar 43 informes menos a la meta establecida, esto se debió a que las solicitudes llegaron en los últimos días de diciembre y no se pudieron enviar a evaluar.
Efecto: no se cumplió la meta</t>
  </si>
  <si>
    <t>Causa: Se está 32.64 puntos porcentuales por arriba de la meta planteada, debido a que se formalizaron 94 proyectos de la meta planteada, ya que estos fueron aprobados en el último trimestre del 2020.
Efecto: no se cumplió la meta</t>
  </si>
  <si>
    <t>Causa: El resultado indica que se cumplió con la meta planteada, en términos absolutos se superó la meta al evaluarse técnicamente en el tiempo que marca la normatividad, 5 proyectos más de los programados, derivado a que se evaluaron 5 propuestas de las convocatorias de F0RDECYT evaluadas en el último trimestre.
Efecto: Se cumplió la meta planteada.</t>
  </si>
  <si>
    <t>Causa: El resultado indica, valores relativos que se está 100 puntos porcentuales por encima de la meta planteada. En valores absolutos se publicaron 8 convocatorias más de las planteadas en el año. Cabe precisar que estas convocatorias se publicaron en el último trimestre del año y están orientadas a los PRONACES.
Efecto: Se superó la meta planteada.</t>
  </si>
  <si>
    <t>Causa: Debido a la pandemia COVID-19, el Fondo Económico Mundial no incluyó el Índice Global de Competitividad en su Reporte Global de Competitividad 2020, razón por la cual se realizó un aproximado de la puntuación para el Pilar de Innovación tomando como base los datos de los dos años anteriores.</t>
  </si>
  <si>
    <t xml:space="preserve">Causa: Derivado de las afectaciones provocadas por la pandemia y la proyección al cierre del ejercicio fiscal, este indicador se rebasó en un 0.09, derivado de la programación de los tiempos establecidos en los planes de estudio de los CPI, lo que permitió que existiera un mayor número de alumnos graduados en 2020. </t>
  </si>
  <si>
    <t xml:space="preserve">Causa: Derivado de las afectaciones provocadas por la pandemia y la proyección al cierre del ejercicio fiscal, este indicador se rebasó en un 0.04, respecto de la meta ajustada: sin embargo, la variación se presenta debido a la disminución en el numerador y denominador del indicador, ya que debido a la suspensión de plazos así como la pausa en las diferentes gestiones que realizan los CPI s se disminuyó la incorporación de programas de especialidad en el PNPC en 2020. </t>
  </si>
  <si>
    <t xml:space="preserve">Causa: Derivado de las afectaciones provocadas por la pandemia y la proyección al cierre del ejercicio fiscal, este indicador se rebasó en un 0.10, respecto de la meta ajustada debido a que se realizó una mayor publicación de artículos al cierre del ejercicio fiscal; derivado del tiempo de arbitraje por pares que realiza la comunidad científica, asi como la atención en la aprobación de los mismos y las fechas de publicación. </t>
  </si>
  <si>
    <t xml:space="preserve">Causa: La variación de este indicador derivo de las afectaciones presupuestales (restricciones, congelamientos y plazos) que se presentaron en cada unos de los CPI por la SHCP; asimismo, debido a la contingencia sanitaria se presentó una disminución en el número de inscripciones en el año, por lo tanto una disminución en el número de apoyos otorgados a los alumnos.  </t>
  </si>
  <si>
    <t xml:space="preserve">Causa: La variación de este indicador radica en la  periodicidad con la que se aperturan los programas de especialidad de cada CPI, al ser multianuales, el aspirante que ingresa depende de una convocatoria y su vigencia, por lo que en 2020 existió una mayor apertura de estas, lo que provocó una afectación positiva en el indicador.  </t>
  </si>
  <si>
    <t xml:space="preserve">Causa: "Se alcanza la meta. Sin embargo, se debe considerar lo siguiente: El último dato duro de GIDEIES = 39,344,610.98 (año 2016), el dato estimado para 2020 es de 37201638.74. La diferencia entre el GIDE IES 2016 se debe a los ajustes realizados debido a los complementos. Se consideraron cifras registradas en la ESIDET 2017 con información complementaria que capta el INEGI de ramas industriales de interés nacional, por lo tanto, se realizó un ajuste a los datos registrados en 2014, 2015 y 2016. Se mantiene el dato del PIB estimado por SHCP para 2020 (mayo de 2020), el cual es 24333531487." </t>
  </si>
  <si>
    <t xml:space="preserve">Causa: Derivado de las afectaciones provocadas por la pandemia y la proyección al cierre del ejercicio fiscal, este indicador se rebasó en un 0.07, respecto de la meta ajustada, derivado del mayor numero de financiamiento de recursos externos a los proyectos generados por cada uno de los CPI.  </t>
  </si>
  <si>
    <t xml:space="preserve">Causa: Derivado de las afectaciones provocadas por la pandemia y la proyección al cierre del ejercicio fiscal, este indicador se rebasó en un 0.07, respecto de la meta ajustada, debido al esfuerzo de los CPI para la firma de convenios y contratos durante el 2020.  </t>
  </si>
  <si>
    <t xml:space="preserve">Causa:Derivado de las afectaciones provocadas por la pandemia y la proyección al cierre del ejercicio fiscal, este indicador se rebasó en un 0.36, respecto de la meta ajustada, derivado del incremento de los medios de los CPI para difundir las actividades en materia de ciencia y tecnología que generan en cada uno de sus ámbitos al público en general, ya que privilegiando el uso de herramientas de Tecnologías de la Información (TIC s) se incrementó el número de publicaciones, hubo una mayor difusión de vídeos informativos así como utilización de las redes sociales y plataformas digitales institucionales.  </t>
  </si>
  <si>
    <t xml:space="preserve">Causa: La variación de este indicador derivo de la pausa, cancelación o cambio de los proyectos programados por cada CPI como consecuencia de las afectaciones provocadas por la pandemia, la suspensión de plazos y cierres temporales en las diversas instancias, obstaculizaron el cierre de los proyectos programados.  </t>
  </si>
  <si>
    <t xml:space="preserve">Causa: Derivado de las afectaciones provocadas por la pandemia y la proyección al cierre del ejercicio fiscal, este indicador se rebasó en un 0.08, respecto de la meta ajustada, derivado del incremento de los medios de los CPI para difundir las actividades en materia de ciencia y tecnología que generan en cada uno de sus ámbitos al público en general, ya que privilegiando el uso de herramientas de Tecnologías de la Información (TIC s) se incremento el número de publicaciones, hubo una mayor difusión de vídeos informativos así como utilización de las redes sociales y plataformas digitales institucionales.  </t>
  </si>
  <si>
    <t xml:space="preserve">Causa: Derivado de las afectaciones provocadas por la pandemia y la proyección al cierre del ejercicio fiscal, este indicador se rebasó en un 0.01, respecto de la meta ajustada, debido al esfuerzo de los CPI en el incremento en la generación de proyectos, derivado de la cooperación con otras instituciones u organizaciones públicas, privadas o sociales. </t>
  </si>
  <si>
    <t>Causa: El ramo 38 para 2020 cuenta con dos proyectos de inversión con número de cartera autorizada, sin embrago uno se ejercerá con recursos propios y el otro no se le ha asignado recurso fiscal para ejercer.</t>
  </si>
  <si>
    <t>Causa: Corresponden a las propuestas que  cumplen con los requisitos indicados en los Lineamientos para el registro en la Cartera de Programas y Proyectos de Inversión.</t>
  </si>
  <si>
    <t>Causa: Se alcanzó la meta esperada</t>
  </si>
  <si>
    <t>Cuadro 1: Cumplimiento de las metas al cuarto trimestre de 2020 de los Indicadores de las MIR del CONACYT</t>
  </si>
  <si>
    <r>
      <rPr>
        <b/>
        <sz val="11"/>
        <color theme="1"/>
        <rFont val="Arial Narrow"/>
        <family val="2"/>
      </rPr>
      <t>S192</t>
    </r>
    <r>
      <rPr>
        <sz val="11"/>
        <color theme="1"/>
        <rFont val="Arial Narrow"/>
        <family val="2"/>
      </rPr>
      <t>: Fortalecimiento a nivel sectorial de las capacidades científicas, tecnológicas y de innovación *</t>
    </r>
  </si>
  <si>
    <t>*En el ejercicio fiscal 2020  con el proceso de extinción de Fideicomisos que comenzó en 2020, no se emitieron nuevas convocatorias, y la operación de los Fondos se centró en cerrar aquellos proyectos que permanecieran vigentes, sin embargo se alcanzó la meta establecida en el indicador.</t>
  </si>
  <si>
    <t>Cuadro 2: Porcentaje de Cumplimiento de las metas al cuarto trimestre de 2020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</si>
</sst>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Red]#,##0.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499984740745262"/>
        <bgColor indexed="64"/>
      </patternFill>
    </fill>
    <fill>
      <patternFill patternType="solid">
        <fgColor theme="1" tint="0.499984740745262"/>
        <bgColor indexed="64"/>
      </patternFill>
    </fill>
  </fills>
  <borders count="6">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0" fontId="0" fillId="2" borderId="4" xfId="0" applyFill="1" applyBorder="1" applyAlignment="1">
      <alignment vertical="center" wrapText="1"/>
    </xf>
    <xf numFmtId="0" fontId="0" fillId="0" borderId="4" xfId="0" applyFill="1" applyBorder="1" applyAlignment="1">
      <alignment vertical="center" wrapText="1"/>
    </xf>
    <xf numFmtId="4" fontId="0" fillId="0" borderId="4" xfId="0" applyNumberFormat="1" applyBorder="1"/>
    <xf numFmtId="0" fontId="0" fillId="0" borderId="4" xfId="0" applyBorder="1" applyAlignment="1">
      <alignment vertical="top" wrapText="1"/>
    </xf>
    <xf numFmtId="4" fontId="0" fillId="0" borderId="4" xfId="0" applyNumberFormat="1" applyBorder="1" applyAlignment="1">
      <alignment vertical="center"/>
    </xf>
    <xf numFmtId="0" fontId="0" fillId="0" borderId="4" xfId="0" applyBorder="1" applyAlignment="1">
      <alignment vertical="center" wrapText="1"/>
    </xf>
    <xf numFmtId="0" fontId="0" fillId="0" borderId="0" xfId="0" applyAlignment="1">
      <alignment vertical="center"/>
    </xf>
    <xf numFmtId="4" fontId="0" fillId="0" borderId="4" xfId="1" applyNumberFormat="1" applyFont="1" applyFill="1" applyBorder="1"/>
    <xf numFmtId="4" fontId="0" fillId="0" borderId="4" xfId="0" applyNumberFormat="1" applyFill="1" applyBorder="1"/>
    <xf numFmtId="0" fontId="0" fillId="0" borderId="4" xfId="0" applyBorder="1" applyAlignment="1">
      <alignment wrapText="1"/>
    </xf>
    <xf numFmtId="165" fontId="9" fillId="0" borderId="4" xfId="1" applyNumberFormat="1" applyFont="1" applyFill="1" applyBorder="1"/>
    <xf numFmtId="165" fontId="9" fillId="0" borderId="4" xfId="0" applyNumberFormat="1" applyFont="1" applyFill="1" applyBorder="1"/>
    <xf numFmtId="4" fontId="9" fillId="0" borderId="4" xfId="1" applyNumberFormat="1" applyFont="1" applyFill="1" applyBorder="1"/>
    <xf numFmtId="4" fontId="9" fillId="0" borderId="4" xfId="0" applyNumberFormat="1" applyFont="1" applyFill="1" applyBorder="1"/>
    <xf numFmtId="0" fontId="0" fillId="5" borderId="4" xfId="0" applyFill="1" applyBorder="1" applyAlignment="1">
      <alignment vertical="center" wrapText="1"/>
    </xf>
    <xf numFmtId="4" fontId="0" fillId="5" borderId="4" xfId="0" applyNumberFormat="1" applyFill="1" applyBorder="1"/>
    <xf numFmtId="4" fontId="9" fillId="5" borderId="4" xfId="1" applyNumberFormat="1" applyFont="1" applyFill="1" applyBorder="1"/>
    <xf numFmtId="4" fontId="9" fillId="5" borderId="4" xfId="0" applyNumberFormat="1" applyFont="1" applyFill="1" applyBorder="1"/>
    <xf numFmtId="0" fontId="0" fillId="5" borderId="4" xfId="0" applyFill="1" applyBorder="1" applyAlignment="1">
      <alignment wrapText="1"/>
    </xf>
    <xf numFmtId="165" fontId="9" fillId="5" borderId="4" xfId="1" applyNumberFormat="1" applyFont="1" applyFill="1" applyBorder="1"/>
    <xf numFmtId="165" fontId="9" fillId="5" borderId="4" xfId="0" applyNumberFormat="1" applyFont="1" applyFill="1" applyBorder="1"/>
    <xf numFmtId="0" fontId="5" fillId="2" borderId="0" xfId="0" applyFont="1" applyFill="1" applyAlignment="1">
      <alignment horizontal="left" vertical="center" wrapText="1"/>
    </xf>
    <xf numFmtId="10" fontId="6" fillId="2" borderId="0" xfId="1" applyNumberFormat="1" applyFont="1" applyFill="1" applyAlignment="1">
      <alignment horizontal="center" vertical="center"/>
    </xf>
    <xf numFmtId="0" fontId="0" fillId="0" borderId="4" xfId="0" applyFill="1" applyBorder="1" applyAlignment="1">
      <alignment wrapText="1"/>
    </xf>
    <xf numFmtId="0" fontId="0" fillId="6" borderId="4" xfId="0" applyFill="1" applyBorder="1" applyAlignment="1">
      <alignment vertical="center" wrapText="1"/>
    </xf>
    <xf numFmtId="4" fontId="0" fillId="6" borderId="4" xfId="0" applyNumberFormat="1" applyFill="1" applyBorder="1"/>
    <xf numFmtId="165" fontId="9" fillId="6" borderId="4" xfId="1" applyNumberFormat="1" applyFont="1" applyFill="1" applyBorder="1"/>
    <xf numFmtId="165" fontId="9" fillId="6" borderId="4" xfId="0" applyNumberFormat="1" applyFont="1" applyFill="1" applyBorder="1"/>
    <xf numFmtId="0" fontId="0" fillId="6" borderId="4" xfId="0" applyFill="1" applyBorder="1" applyAlignment="1">
      <alignment wrapText="1"/>
    </xf>
    <xf numFmtId="0" fontId="0" fillId="0" borderId="4" xfId="0" applyFill="1" applyBorder="1" applyAlignment="1">
      <alignment vertical="top" wrapText="1"/>
    </xf>
    <xf numFmtId="0" fontId="0" fillId="0" borderId="5" xfId="0"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DE9400"/>
      <color rgb="FFA80054"/>
      <color rgb="FF96004B"/>
      <color rgb="FFA50021"/>
      <color rgb="FF9A0000"/>
      <color rgb="FF6C0000"/>
      <color rgb="FF8E0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zoomScale="80" zoomScaleNormal="80" workbookViewId="0">
      <pane xSplit="2" ySplit="1" topLeftCell="H2" activePane="bottomRight" state="frozen"/>
      <selection pane="topRight" activeCell="C1" sqref="C1"/>
      <selection pane="bottomLeft" activeCell="A2" sqref="A2"/>
      <selection pane="bottomRight" activeCell="O4" sqref="O4"/>
    </sheetView>
  </sheetViews>
  <sheetFormatPr baseColWidth="10" defaultRowHeight="16.5" customHeight="1" x14ac:dyDescent="0.25"/>
  <cols>
    <col min="1" max="1" width="15.7109375" customWidth="1"/>
    <col min="2" max="2" width="29" bestFit="1" customWidth="1"/>
    <col min="3" max="3" width="17.85546875" customWidth="1"/>
    <col min="4" max="5" width="16.28515625" customWidth="1"/>
    <col min="6" max="6" width="14.42578125" customWidth="1"/>
    <col min="7" max="7" width="16.28515625" customWidth="1"/>
    <col min="8" max="8" width="17.42578125" customWidth="1"/>
    <col min="9" max="9" width="15.42578125" customWidth="1"/>
    <col min="10" max="10" width="16.28515625" customWidth="1"/>
    <col min="11" max="11" width="19.140625" customWidth="1"/>
    <col min="12" max="12" width="15.85546875" customWidth="1"/>
    <col min="13" max="13" width="18.7109375" customWidth="1"/>
    <col min="14" max="14" width="50.85546875" customWidth="1"/>
  </cols>
  <sheetData>
    <row r="1" spans="1:14" ht="63.75" x14ac:dyDescent="0.25">
      <c r="A1" s="10" t="s">
        <v>18</v>
      </c>
      <c r="B1" s="10" t="s">
        <v>19</v>
      </c>
      <c r="C1" s="10" t="s">
        <v>20</v>
      </c>
      <c r="D1" s="11" t="s">
        <v>21</v>
      </c>
      <c r="E1" s="11" t="s">
        <v>22</v>
      </c>
      <c r="F1" s="10" t="s">
        <v>23</v>
      </c>
      <c r="G1" s="11" t="s">
        <v>24</v>
      </c>
      <c r="H1" s="11" t="s">
        <v>25</v>
      </c>
      <c r="I1" s="10" t="s">
        <v>26</v>
      </c>
      <c r="J1" s="10" t="s">
        <v>27</v>
      </c>
      <c r="K1" s="10" t="s">
        <v>28</v>
      </c>
      <c r="L1" s="10" t="s">
        <v>29</v>
      </c>
      <c r="M1" s="10" t="s">
        <v>30</v>
      </c>
      <c r="N1" s="10" t="s">
        <v>31</v>
      </c>
    </row>
    <row r="2" spans="1:14" ht="66.75" customHeight="1" x14ac:dyDescent="0.25">
      <c r="A2" s="12" t="s">
        <v>1</v>
      </c>
      <c r="B2" s="13" t="s">
        <v>32</v>
      </c>
      <c r="C2" s="14">
        <v>100</v>
      </c>
      <c r="D2" s="14">
        <v>2630237380</v>
      </c>
      <c r="E2" s="14">
        <v>2630237380</v>
      </c>
      <c r="F2" s="14">
        <v>63.21</v>
      </c>
      <c r="G2" s="14">
        <v>1346234550.26</v>
      </c>
      <c r="H2" s="14">
        <v>2129640000</v>
      </c>
      <c r="I2" s="14">
        <v>97.58</v>
      </c>
      <c r="J2" s="14">
        <v>2078050620.22</v>
      </c>
      <c r="K2" s="14">
        <v>2129640000</v>
      </c>
      <c r="L2" s="24">
        <f t="shared" ref="L2:L8" si="0">+(I2/C2)*100</f>
        <v>97.58</v>
      </c>
      <c r="M2" s="25">
        <f t="shared" ref="M2:M8" si="1">+(I2/F2)*100</f>
        <v>154.37430786267996</v>
      </c>
      <c r="N2" s="15" t="s">
        <v>102</v>
      </c>
    </row>
    <row r="3" spans="1:14" ht="51.75" customHeight="1" x14ac:dyDescent="0.25">
      <c r="A3" s="12" t="s">
        <v>1</v>
      </c>
      <c r="B3" s="13" t="s">
        <v>42</v>
      </c>
      <c r="C3" s="14">
        <v>100</v>
      </c>
      <c r="D3" s="14">
        <v>9</v>
      </c>
      <c r="E3" s="14">
        <v>9</v>
      </c>
      <c r="F3" s="14">
        <v>100</v>
      </c>
      <c r="G3" s="14">
        <v>14</v>
      </c>
      <c r="H3" s="14">
        <v>14</v>
      </c>
      <c r="I3" s="14">
        <v>107.14</v>
      </c>
      <c r="J3" s="14">
        <v>15</v>
      </c>
      <c r="K3" s="14">
        <v>14</v>
      </c>
      <c r="L3" s="24">
        <f t="shared" si="0"/>
        <v>107.13999999999999</v>
      </c>
      <c r="M3" s="25">
        <f t="shared" si="1"/>
        <v>107.13999999999999</v>
      </c>
      <c r="N3" s="15" t="s">
        <v>100</v>
      </c>
    </row>
    <row r="4" spans="1:14" ht="51.75" customHeight="1" x14ac:dyDescent="0.25">
      <c r="A4" s="12" t="s">
        <v>1</v>
      </c>
      <c r="B4" s="13" t="s">
        <v>43</v>
      </c>
      <c r="C4" s="14">
        <v>0.17</v>
      </c>
      <c r="D4" s="14"/>
      <c r="E4" s="14"/>
      <c r="F4" s="14">
        <v>0.17</v>
      </c>
      <c r="G4" s="14"/>
      <c r="H4" s="14"/>
      <c r="I4" s="14">
        <v>0.71</v>
      </c>
      <c r="J4" s="14"/>
      <c r="K4" s="14"/>
      <c r="L4" s="24">
        <f t="shared" si="0"/>
        <v>417.64705882352933</v>
      </c>
      <c r="M4" s="25">
        <f t="shared" si="1"/>
        <v>417.64705882352933</v>
      </c>
      <c r="N4" s="15" t="s">
        <v>99</v>
      </c>
    </row>
    <row r="5" spans="1:14" ht="51.75" customHeight="1" x14ac:dyDescent="0.25">
      <c r="A5" s="12" t="s">
        <v>1</v>
      </c>
      <c r="B5" s="13" t="s">
        <v>44</v>
      </c>
      <c r="C5" s="14">
        <v>100</v>
      </c>
      <c r="D5" s="14">
        <v>636</v>
      </c>
      <c r="E5" s="14">
        <v>636</v>
      </c>
      <c r="F5" s="14">
        <v>100</v>
      </c>
      <c r="G5" s="14">
        <v>4580</v>
      </c>
      <c r="H5" s="14">
        <v>4580</v>
      </c>
      <c r="I5" s="14">
        <v>104.24</v>
      </c>
      <c r="J5" s="14">
        <v>4774</v>
      </c>
      <c r="K5" s="14">
        <v>4580</v>
      </c>
      <c r="L5" s="24">
        <f t="shared" si="0"/>
        <v>104.24</v>
      </c>
      <c r="M5" s="25">
        <f t="shared" si="1"/>
        <v>104.24</v>
      </c>
      <c r="N5" s="15" t="s">
        <v>103</v>
      </c>
    </row>
    <row r="6" spans="1:14" ht="51.75" customHeight="1" x14ac:dyDescent="0.25">
      <c r="A6" s="12" t="s">
        <v>1</v>
      </c>
      <c r="B6" s="13" t="s">
        <v>45</v>
      </c>
      <c r="C6" s="14">
        <v>56.24</v>
      </c>
      <c r="D6" s="14">
        <v>4350</v>
      </c>
      <c r="E6" s="14">
        <v>7735</v>
      </c>
      <c r="F6" s="14">
        <v>100</v>
      </c>
      <c r="G6" s="14">
        <v>2800</v>
      </c>
      <c r="H6" s="14">
        <v>2800</v>
      </c>
      <c r="I6" s="14">
        <v>137.29</v>
      </c>
      <c r="J6" s="14">
        <v>3844</v>
      </c>
      <c r="K6" s="14">
        <v>2800</v>
      </c>
      <c r="L6" s="24">
        <f t="shared" si="0"/>
        <v>244.11450924608818</v>
      </c>
      <c r="M6" s="25">
        <f t="shared" si="1"/>
        <v>137.29</v>
      </c>
      <c r="N6" s="15" t="s">
        <v>104</v>
      </c>
    </row>
    <row r="7" spans="1:14" ht="51.75" customHeight="1" x14ac:dyDescent="0.25">
      <c r="A7" s="12" t="s">
        <v>1</v>
      </c>
      <c r="B7" s="13" t="s">
        <v>46</v>
      </c>
      <c r="C7" s="14">
        <v>100</v>
      </c>
      <c r="D7" s="14">
        <v>1619</v>
      </c>
      <c r="E7" s="14">
        <v>1619</v>
      </c>
      <c r="F7" s="14">
        <v>100</v>
      </c>
      <c r="G7" s="14">
        <v>4880</v>
      </c>
      <c r="H7" s="14">
        <v>4880</v>
      </c>
      <c r="I7" s="14">
        <v>99.69</v>
      </c>
      <c r="J7" s="14">
        <v>4865</v>
      </c>
      <c r="K7" s="14">
        <v>4880</v>
      </c>
      <c r="L7" s="24">
        <f t="shared" si="0"/>
        <v>99.69</v>
      </c>
      <c r="M7" s="25">
        <f t="shared" si="1"/>
        <v>99.69</v>
      </c>
      <c r="N7" s="15" t="s">
        <v>101</v>
      </c>
    </row>
    <row r="8" spans="1:14" ht="51.75" customHeight="1" x14ac:dyDescent="0.25">
      <c r="A8" s="13" t="s">
        <v>48</v>
      </c>
      <c r="B8" s="13" t="s">
        <v>49</v>
      </c>
      <c r="C8" s="20">
        <v>106.25</v>
      </c>
      <c r="D8" s="20">
        <v>4250</v>
      </c>
      <c r="E8" s="20">
        <v>4000</v>
      </c>
      <c r="F8" s="20">
        <v>106.25</v>
      </c>
      <c r="G8" s="20">
        <v>4250</v>
      </c>
      <c r="H8" s="20">
        <v>4000</v>
      </c>
      <c r="I8" s="20">
        <v>20.25</v>
      </c>
      <c r="J8" s="20">
        <v>1261</v>
      </c>
      <c r="K8" s="20">
        <v>6226</v>
      </c>
      <c r="L8" s="24">
        <f t="shared" si="0"/>
        <v>19.058823529411764</v>
      </c>
      <c r="M8" s="25">
        <f t="shared" si="1"/>
        <v>19.058823529411764</v>
      </c>
      <c r="N8" s="41" t="s">
        <v>109</v>
      </c>
    </row>
    <row r="9" spans="1:14" ht="51.75" hidden="1" customHeight="1" x14ac:dyDescent="0.25">
      <c r="A9" s="12" t="s">
        <v>48</v>
      </c>
      <c r="B9" s="13" t="s">
        <v>47</v>
      </c>
      <c r="C9" s="14">
        <v>0.15</v>
      </c>
      <c r="D9" s="14"/>
      <c r="E9" s="14"/>
      <c r="F9" s="14">
        <v>0.15</v>
      </c>
      <c r="G9" s="14"/>
      <c r="H9" s="14"/>
      <c r="I9" s="14">
        <v>0.15</v>
      </c>
      <c r="J9" s="14"/>
      <c r="K9" s="14"/>
      <c r="L9" s="24">
        <f t="shared" ref="L9" si="2">+(I9/C9)*100</f>
        <v>100</v>
      </c>
      <c r="M9" s="25">
        <f t="shared" ref="M9" si="3">+(I9/F9)*100</f>
        <v>100</v>
      </c>
      <c r="N9" s="15" t="s">
        <v>107</v>
      </c>
    </row>
    <row r="10" spans="1:14" ht="51.75" customHeight="1" x14ac:dyDescent="0.25">
      <c r="A10" s="12" t="s">
        <v>48</v>
      </c>
      <c r="B10" s="13" t="s">
        <v>50</v>
      </c>
      <c r="C10" s="14">
        <v>100</v>
      </c>
      <c r="D10" s="14">
        <v>6</v>
      </c>
      <c r="E10" s="14">
        <v>6</v>
      </c>
      <c r="F10" s="14">
        <v>100</v>
      </c>
      <c r="G10" s="14">
        <v>5</v>
      </c>
      <c r="H10" s="14">
        <v>5</v>
      </c>
      <c r="I10" s="14">
        <v>100</v>
      </c>
      <c r="J10" s="14">
        <v>5</v>
      </c>
      <c r="K10" s="14">
        <v>5</v>
      </c>
      <c r="L10" s="24">
        <f>+(I10/C10)*100</f>
        <v>100</v>
      </c>
      <c r="M10" s="25">
        <f t="shared" ref="M10" si="4">+(I10/F10)*100</f>
        <v>100</v>
      </c>
      <c r="N10" s="15" t="s">
        <v>106</v>
      </c>
    </row>
    <row r="11" spans="1:14" ht="51.75" customHeight="1" x14ac:dyDescent="0.25">
      <c r="A11" s="12" t="s">
        <v>48</v>
      </c>
      <c r="B11" s="13" t="s">
        <v>51</v>
      </c>
      <c r="C11" s="14">
        <v>100</v>
      </c>
      <c r="D11" s="14">
        <v>10</v>
      </c>
      <c r="E11" s="14">
        <v>10</v>
      </c>
      <c r="F11" s="14">
        <v>100</v>
      </c>
      <c r="G11" s="14">
        <v>3</v>
      </c>
      <c r="H11" s="14">
        <v>3</v>
      </c>
      <c r="I11" s="14">
        <v>100</v>
      </c>
      <c r="J11" s="14">
        <v>5</v>
      </c>
      <c r="K11" s="14">
        <v>5</v>
      </c>
      <c r="L11" s="24">
        <f t="shared" ref="L11" si="5">+(I11/C11)*100</f>
        <v>100</v>
      </c>
      <c r="M11" s="25">
        <f t="shared" ref="M11" si="6">+(I11/F11)*100</f>
        <v>100</v>
      </c>
      <c r="N11" s="15" t="s">
        <v>105</v>
      </c>
    </row>
    <row r="12" spans="1:14" ht="51.75" customHeight="1" x14ac:dyDescent="0.25">
      <c r="A12" s="12" t="s">
        <v>48</v>
      </c>
      <c r="B12" s="13" t="s">
        <v>52</v>
      </c>
      <c r="C12" s="14">
        <v>100</v>
      </c>
      <c r="D12" s="14">
        <v>2</v>
      </c>
      <c r="E12" s="14">
        <v>2</v>
      </c>
      <c r="F12" s="14">
        <v>100</v>
      </c>
      <c r="G12" s="14">
        <v>1</v>
      </c>
      <c r="H12" s="14">
        <v>1</v>
      </c>
      <c r="I12" s="14">
        <v>100</v>
      </c>
      <c r="J12" s="14">
        <v>1</v>
      </c>
      <c r="K12" s="14">
        <v>1</v>
      </c>
      <c r="L12" s="24">
        <f t="shared" ref="L12" si="7">+(I12/C12)*100</f>
        <v>100</v>
      </c>
      <c r="M12" s="25">
        <f t="shared" ref="M12" si="8">+(I12/F12)*100</f>
        <v>100</v>
      </c>
      <c r="N12" s="15" t="s">
        <v>108</v>
      </c>
    </row>
    <row r="13" spans="1:14" ht="51.75" customHeight="1" x14ac:dyDescent="0.25">
      <c r="A13" s="12" t="s">
        <v>48</v>
      </c>
      <c r="B13" s="13" t="s">
        <v>53</v>
      </c>
      <c r="C13" s="14">
        <v>100</v>
      </c>
      <c r="D13" s="14">
        <v>10</v>
      </c>
      <c r="E13" s="14">
        <v>10</v>
      </c>
      <c r="F13" s="14">
        <v>100</v>
      </c>
      <c r="G13" s="14">
        <v>3</v>
      </c>
      <c r="H13" s="14">
        <v>3</v>
      </c>
      <c r="I13" s="14">
        <v>100</v>
      </c>
      <c r="J13" s="14">
        <v>5</v>
      </c>
      <c r="K13" s="14">
        <v>5</v>
      </c>
      <c r="L13" s="24">
        <f t="shared" ref="L13" si="9">+(I13/C13)*100</f>
        <v>100</v>
      </c>
      <c r="M13" s="25">
        <f t="shared" ref="M13" si="10">+(I13/F13)*100</f>
        <v>100</v>
      </c>
      <c r="N13" s="15" t="s">
        <v>105</v>
      </c>
    </row>
    <row r="14" spans="1:14" ht="51.75" customHeight="1" x14ac:dyDescent="0.25">
      <c r="A14" s="12" t="s">
        <v>48</v>
      </c>
      <c r="B14" s="13" t="s">
        <v>54</v>
      </c>
      <c r="C14" s="14">
        <v>3.83</v>
      </c>
      <c r="D14" s="14">
        <v>38.299999999999997</v>
      </c>
      <c r="E14" s="14">
        <v>10</v>
      </c>
      <c r="F14" s="14">
        <v>3.83</v>
      </c>
      <c r="G14" s="14">
        <v>38.299999999999997</v>
      </c>
      <c r="H14" s="14">
        <v>10</v>
      </c>
      <c r="I14" s="14">
        <v>4.57</v>
      </c>
      <c r="J14" s="14">
        <v>45.7</v>
      </c>
      <c r="K14" s="14">
        <v>10</v>
      </c>
      <c r="L14" s="24">
        <f t="shared" ref="L14" si="11">+(I14/C14)*100</f>
        <v>119.32114882506528</v>
      </c>
      <c r="M14" s="25">
        <f t="shared" ref="M14" si="12">+(I14/F14)*100</f>
        <v>119.32114882506528</v>
      </c>
      <c r="N14" s="15" t="s">
        <v>110</v>
      </c>
    </row>
    <row r="15" spans="1:14" ht="51.75" customHeight="1" x14ac:dyDescent="0.25">
      <c r="A15" s="12" t="s">
        <v>48</v>
      </c>
      <c r="B15" s="13" t="s">
        <v>55</v>
      </c>
      <c r="C15" s="14">
        <v>100</v>
      </c>
      <c r="D15" s="14">
        <v>267</v>
      </c>
      <c r="E15" s="14">
        <v>267</v>
      </c>
      <c r="F15" s="14">
        <v>100</v>
      </c>
      <c r="G15" s="14">
        <v>267</v>
      </c>
      <c r="H15" s="14">
        <v>267</v>
      </c>
      <c r="I15" s="14">
        <v>100</v>
      </c>
      <c r="J15" s="14">
        <v>267</v>
      </c>
      <c r="K15" s="14">
        <v>267</v>
      </c>
      <c r="L15" s="24">
        <f>+((C15-I15)*100/C15)+100</f>
        <v>100</v>
      </c>
      <c r="M15" s="25">
        <f>+((F15-I15)*100/F15)+100</f>
        <v>100</v>
      </c>
      <c r="N15" s="15" t="s">
        <v>106</v>
      </c>
    </row>
    <row r="16" spans="1:14" ht="51.75" customHeight="1" x14ac:dyDescent="0.25">
      <c r="A16" s="12" t="s">
        <v>48</v>
      </c>
      <c r="B16" s="13" t="s">
        <v>56</v>
      </c>
      <c r="C16" s="14">
        <v>100</v>
      </c>
      <c r="D16" s="14">
        <v>6</v>
      </c>
      <c r="E16" s="14">
        <v>6</v>
      </c>
      <c r="F16" s="14">
        <v>100</v>
      </c>
      <c r="G16" s="14">
        <v>5</v>
      </c>
      <c r="H16" s="14">
        <v>5</v>
      </c>
      <c r="I16" s="14">
        <v>100</v>
      </c>
      <c r="J16" s="14">
        <v>5</v>
      </c>
      <c r="K16" s="14">
        <v>5</v>
      </c>
      <c r="L16" s="24">
        <f t="shared" ref="L16" si="13">+(I16/C16)*100</f>
        <v>100</v>
      </c>
      <c r="M16" s="25">
        <f t="shared" ref="M16" si="14">+(I16/F16)*100</f>
        <v>100</v>
      </c>
      <c r="N16" s="15" t="s">
        <v>106</v>
      </c>
    </row>
    <row r="17" spans="1:14" ht="51.75" customHeight="1" x14ac:dyDescent="0.25">
      <c r="A17" s="12" t="s">
        <v>48</v>
      </c>
      <c r="B17" s="13" t="s">
        <v>57</v>
      </c>
      <c r="C17" s="14">
        <v>100</v>
      </c>
      <c r="D17" s="14">
        <v>2</v>
      </c>
      <c r="E17" s="14">
        <v>2</v>
      </c>
      <c r="F17" s="14">
        <v>100</v>
      </c>
      <c r="G17" s="14">
        <v>2</v>
      </c>
      <c r="H17" s="14">
        <v>2</v>
      </c>
      <c r="I17" s="14">
        <v>100</v>
      </c>
      <c r="J17" s="14">
        <v>2</v>
      </c>
      <c r="K17" s="14">
        <v>2</v>
      </c>
      <c r="L17" s="24">
        <f t="shared" ref="L17:L18" si="15">+(I17/C17)*100</f>
        <v>100</v>
      </c>
      <c r="M17" s="25">
        <f t="shared" ref="M17:M18" si="16">+(I17/F17)*100</f>
        <v>100</v>
      </c>
      <c r="N17" s="15" t="s">
        <v>106</v>
      </c>
    </row>
    <row r="18" spans="1:14" ht="51.75" customHeight="1" x14ac:dyDescent="0.25">
      <c r="A18" s="12" t="s">
        <v>33</v>
      </c>
      <c r="B18" s="13" t="s">
        <v>117</v>
      </c>
      <c r="C18" s="14">
        <v>48.35</v>
      </c>
      <c r="D18" s="14">
        <v>15415</v>
      </c>
      <c r="E18" s="14">
        <v>31883</v>
      </c>
      <c r="F18" s="14">
        <v>48.35</v>
      </c>
      <c r="G18" s="14">
        <v>11787</v>
      </c>
      <c r="H18" s="14">
        <v>24379</v>
      </c>
      <c r="I18" s="14">
        <v>48.53</v>
      </c>
      <c r="J18" s="14">
        <v>11776</v>
      </c>
      <c r="K18" s="14">
        <v>24265</v>
      </c>
      <c r="L18" s="24">
        <f t="shared" si="15"/>
        <v>100.37228541882111</v>
      </c>
      <c r="M18" s="25">
        <f t="shared" si="16"/>
        <v>100.37228541882111</v>
      </c>
      <c r="N18" s="15" t="s">
        <v>118</v>
      </c>
    </row>
    <row r="19" spans="1:14" ht="51.75" hidden="1" customHeight="1" x14ac:dyDescent="0.25">
      <c r="A19" s="12" t="s">
        <v>33</v>
      </c>
      <c r="B19" s="13" t="s">
        <v>47</v>
      </c>
      <c r="C19" s="14">
        <v>0.15</v>
      </c>
      <c r="D19" s="14"/>
      <c r="E19" s="14"/>
      <c r="F19" s="14">
        <v>0.15</v>
      </c>
      <c r="G19" s="14"/>
      <c r="H19" s="14"/>
      <c r="I19" s="14">
        <v>0.15</v>
      </c>
      <c r="J19" s="14"/>
      <c r="K19" s="14"/>
      <c r="L19" s="24">
        <f t="shared" ref="L19" si="17">+(I19/C19)*100</f>
        <v>100</v>
      </c>
      <c r="M19" s="25">
        <f t="shared" ref="M19" si="18">+(I19/F19)*100</f>
        <v>100</v>
      </c>
      <c r="N19" s="15" t="s">
        <v>107</v>
      </c>
    </row>
    <row r="20" spans="1:14" ht="51.75" customHeight="1" x14ac:dyDescent="0.25">
      <c r="A20" s="12" t="s">
        <v>33</v>
      </c>
      <c r="B20" s="13" t="s">
        <v>115</v>
      </c>
      <c r="C20" s="14">
        <v>39.369999999999997</v>
      </c>
      <c r="D20" s="14">
        <v>906</v>
      </c>
      <c r="E20" s="14">
        <v>2301</v>
      </c>
      <c r="F20" s="14">
        <v>50.11</v>
      </c>
      <c r="G20" s="14">
        <v>1110</v>
      </c>
      <c r="H20" s="14">
        <v>2215</v>
      </c>
      <c r="I20" s="14">
        <v>44.8</v>
      </c>
      <c r="J20" s="14">
        <v>1163</v>
      </c>
      <c r="K20" s="14">
        <v>2596</v>
      </c>
      <c r="L20" s="24">
        <f t="shared" ref="L20" si="19">+(I20/C20)*100</f>
        <v>113.79222758445518</v>
      </c>
      <c r="M20" s="25">
        <f t="shared" ref="M20" si="20">+(I20/F20)*100</f>
        <v>89.403312712033525</v>
      </c>
      <c r="N20" s="15" t="s">
        <v>116</v>
      </c>
    </row>
    <row r="21" spans="1:14" ht="65.25" customHeight="1" x14ac:dyDescent="0.25">
      <c r="A21" s="12" t="s">
        <v>33</v>
      </c>
      <c r="B21" s="13" t="s">
        <v>124</v>
      </c>
      <c r="C21" s="14">
        <v>100</v>
      </c>
      <c r="D21" s="14">
        <v>4766467275</v>
      </c>
      <c r="E21" s="14">
        <v>4766467275</v>
      </c>
      <c r="F21" s="14">
        <v>100</v>
      </c>
      <c r="G21" s="14">
        <v>4766467275</v>
      </c>
      <c r="H21" s="14">
        <v>4766467275</v>
      </c>
      <c r="I21" s="14">
        <v>96.82</v>
      </c>
      <c r="J21" s="14">
        <v>4614733665.9200001</v>
      </c>
      <c r="K21" s="14">
        <v>4766467275</v>
      </c>
      <c r="L21" s="24">
        <f>+(I21/C21)*100</f>
        <v>96.82</v>
      </c>
      <c r="M21" s="25">
        <f>+(I21/F21)*100</f>
        <v>96.82</v>
      </c>
      <c r="N21" s="15" t="s">
        <v>125</v>
      </c>
    </row>
    <row r="22" spans="1:14" ht="90" customHeight="1" x14ac:dyDescent="0.25">
      <c r="A22" s="12" t="s">
        <v>33</v>
      </c>
      <c r="B22" s="13" t="s">
        <v>122</v>
      </c>
      <c r="C22" s="14">
        <v>100</v>
      </c>
      <c r="D22" s="14">
        <v>10075122845</v>
      </c>
      <c r="E22" s="14">
        <v>10075122845</v>
      </c>
      <c r="F22" s="14">
        <v>100</v>
      </c>
      <c r="G22" s="14">
        <v>10097079884</v>
      </c>
      <c r="H22" s="14">
        <v>10097079884</v>
      </c>
      <c r="I22" s="14">
        <v>97.42</v>
      </c>
      <c r="J22" s="14">
        <v>9836602019.5599995</v>
      </c>
      <c r="K22" s="14">
        <v>10097079884</v>
      </c>
      <c r="L22" s="24">
        <f>+(I22/C22)*100</f>
        <v>97.42</v>
      </c>
      <c r="M22" s="25">
        <f>+(I22/F22)*100</f>
        <v>97.42</v>
      </c>
      <c r="N22" s="15" t="s">
        <v>123</v>
      </c>
    </row>
    <row r="23" spans="1:14" s="18" customFormat="1" ht="87" customHeight="1" x14ac:dyDescent="0.25">
      <c r="A23" s="12" t="s">
        <v>33</v>
      </c>
      <c r="B23" s="13" t="s">
        <v>0</v>
      </c>
      <c r="C23" s="16">
        <v>100</v>
      </c>
      <c r="D23" s="16">
        <v>34</v>
      </c>
      <c r="E23" s="16">
        <v>34</v>
      </c>
      <c r="F23" s="16">
        <v>100</v>
      </c>
      <c r="G23" s="16">
        <v>26</v>
      </c>
      <c r="H23" s="16">
        <v>26</v>
      </c>
      <c r="I23" s="16">
        <v>103.8</v>
      </c>
      <c r="J23" s="16">
        <v>27</v>
      </c>
      <c r="K23" s="16">
        <v>26</v>
      </c>
      <c r="L23" s="24">
        <f t="shared" ref="L23" si="21">+(I23/C23)*100</f>
        <v>103.8</v>
      </c>
      <c r="M23" s="25">
        <f t="shared" ref="M23" si="22">+(I23/F23)*100</f>
        <v>103.8</v>
      </c>
      <c r="N23" s="17" t="s">
        <v>121</v>
      </c>
    </row>
    <row r="24" spans="1:14" ht="78.75" customHeight="1" x14ac:dyDescent="0.25">
      <c r="A24" s="12" t="s">
        <v>33</v>
      </c>
      <c r="B24" s="13" t="s">
        <v>113</v>
      </c>
      <c r="C24" s="14">
        <v>98.57</v>
      </c>
      <c r="D24" s="14">
        <v>31683</v>
      </c>
      <c r="E24" s="14">
        <v>32142</v>
      </c>
      <c r="F24" s="14">
        <v>98.57</v>
      </c>
      <c r="G24" s="14">
        <v>23269</v>
      </c>
      <c r="H24" s="14">
        <v>23607</v>
      </c>
      <c r="I24" s="14">
        <v>99.12</v>
      </c>
      <c r="J24" s="14">
        <v>23102</v>
      </c>
      <c r="K24" s="14">
        <v>23306</v>
      </c>
      <c r="L24" s="24">
        <f t="shared" ref="L24" si="23">+(I24/C24)*100</f>
        <v>100.55797910114642</v>
      </c>
      <c r="M24" s="25">
        <f t="shared" ref="M24" si="24">+(I24/F24)*100</f>
        <v>100.55797910114642</v>
      </c>
      <c r="N24" s="17" t="s">
        <v>114</v>
      </c>
    </row>
    <row r="25" spans="1:14" ht="106.5" customHeight="1" x14ac:dyDescent="0.25">
      <c r="A25" s="12" t="s">
        <v>33</v>
      </c>
      <c r="B25" s="13" t="s">
        <v>119</v>
      </c>
      <c r="C25" s="14">
        <v>9.77</v>
      </c>
      <c r="D25" s="14">
        <v>245</v>
      </c>
      <c r="E25" s="14">
        <v>2507</v>
      </c>
      <c r="F25" s="14">
        <v>10.47</v>
      </c>
      <c r="G25" s="14">
        <v>240</v>
      </c>
      <c r="H25" s="14">
        <v>2293</v>
      </c>
      <c r="I25" s="14">
        <v>11.33</v>
      </c>
      <c r="J25" s="14">
        <v>276</v>
      </c>
      <c r="K25" s="14">
        <v>2435</v>
      </c>
      <c r="L25" s="24">
        <f t="shared" ref="L25" si="25">+(I25/C25)*100</f>
        <v>115.96724667349028</v>
      </c>
      <c r="M25" s="25">
        <f t="shared" ref="M25" si="26">+(I25/F25)*100</f>
        <v>108.21394460362941</v>
      </c>
      <c r="N25" s="17" t="s">
        <v>120</v>
      </c>
    </row>
    <row r="26" spans="1:14" ht="109.5" customHeight="1" x14ac:dyDescent="0.25">
      <c r="A26" s="12" t="s">
        <v>33</v>
      </c>
      <c r="B26" s="13" t="s">
        <v>111</v>
      </c>
      <c r="C26" s="14">
        <v>80.41</v>
      </c>
      <c r="D26" s="14">
        <v>3062</v>
      </c>
      <c r="E26" s="14">
        <v>3808</v>
      </c>
      <c r="F26" s="14">
        <v>80.41</v>
      </c>
      <c r="G26" s="14">
        <v>3062</v>
      </c>
      <c r="H26" s="14">
        <v>3808</v>
      </c>
      <c r="I26" s="14">
        <v>80.5</v>
      </c>
      <c r="J26" s="14">
        <v>2692</v>
      </c>
      <c r="K26" s="14">
        <v>3344</v>
      </c>
      <c r="L26" s="22">
        <f>+(I26/C26)*100</f>
        <v>100.11192637731625</v>
      </c>
      <c r="M26" s="23">
        <f>+(I26/F26)*100</f>
        <v>100.11192637731625</v>
      </c>
      <c r="N26" s="21" t="s">
        <v>112</v>
      </c>
    </row>
    <row r="27" spans="1:14" ht="78" customHeight="1" x14ac:dyDescent="0.25">
      <c r="A27" s="12" t="s">
        <v>34</v>
      </c>
      <c r="B27" s="13" t="s">
        <v>35</v>
      </c>
      <c r="C27" s="14">
        <v>23.4</v>
      </c>
      <c r="D27" s="14">
        <v>90948</v>
      </c>
      <c r="E27" s="14">
        <v>388668</v>
      </c>
      <c r="F27" s="14">
        <v>21.84</v>
      </c>
      <c r="G27" s="14">
        <v>73896</v>
      </c>
      <c r="H27" s="14">
        <v>338287</v>
      </c>
      <c r="I27" s="14">
        <v>21.92</v>
      </c>
      <c r="J27" s="14">
        <v>74140</v>
      </c>
      <c r="K27" s="14">
        <v>338287</v>
      </c>
      <c r="L27" s="22">
        <f>+(I27/C27)*100</f>
        <v>93.675213675213683</v>
      </c>
      <c r="M27" s="23">
        <f>+(I27/F27)*100</f>
        <v>100.36630036630036</v>
      </c>
      <c r="N27" s="21" t="s">
        <v>134</v>
      </c>
    </row>
    <row r="28" spans="1:14" ht="78" customHeight="1" x14ac:dyDescent="0.25">
      <c r="A28" s="12" t="s">
        <v>34</v>
      </c>
      <c r="B28" s="13" t="s">
        <v>58</v>
      </c>
      <c r="C28" s="14">
        <v>81.33</v>
      </c>
      <c r="D28" s="14">
        <v>6100</v>
      </c>
      <c r="E28" s="14">
        <v>7500</v>
      </c>
      <c r="F28" s="14">
        <v>81.33</v>
      </c>
      <c r="G28" s="14">
        <v>6100</v>
      </c>
      <c r="H28" s="14">
        <v>7500</v>
      </c>
      <c r="I28" s="14">
        <v>79.95</v>
      </c>
      <c r="J28" s="14">
        <v>5426</v>
      </c>
      <c r="K28" s="14">
        <v>6787</v>
      </c>
      <c r="L28" s="22">
        <f>+(I28/C28)*100</f>
        <v>98.303209147915908</v>
      </c>
      <c r="M28" s="23">
        <f>+(I28/F28)*100</f>
        <v>98.303209147915908</v>
      </c>
      <c r="N28" s="21" t="s">
        <v>126</v>
      </c>
    </row>
    <row r="29" spans="1:14" ht="81.75" customHeight="1" x14ac:dyDescent="0.25">
      <c r="A29" s="12" t="s">
        <v>34</v>
      </c>
      <c r="B29" s="13" t="s">
        <v>136</v>
      </c>
      <c r="C29" s="14">
        <v>52.46</v>
      </c>
      <c r="D29" s="14">
        <v>203892</v>
      </c>
      <c r="E29" s="14">
        <v>388668</v>
      </c>
      <c r="F29" s="14">
        <v>53.73</v>
      </c>
      <c r="G29" s="14">
        <v>181748</v>
      </c>
      <c r="H29" s="14">
        <v>338287</v>
      </c>
      <c r="I29" s="14">
        <v>53.75</v>
      </c>
      <c r="J29" s="14">
        <v>181834</v>
      </c>
      <c r="K29" s="14">
        <v>338287</v>
      </c>
      <c r="L29" s="22">
        <f>+(I29/C29)*100</f>
        <v>102.45901639344261</v>
      </c>
      <c r="M29" s="23">
        <f>+(I29/F29)*100</f>
        <v>100.03722315280106</v>
      </c>
      <c r="N29" s="21" t="s">
        <v>134</v>
      </c>
    </row>
    <row r="30" spans="1:14" ht="81.75" customHeight="1" x14ac:dyDescent="0.25">
      <c r="A30" s="26" t="s">
        <v>34</v>
      </c>
      <c r="B30" s="36" t="s">
        <v>61</v>
      </c>
      <c r="C30" s="27">
        <v>2.5</v>
      </c>
      <c r="D30" s="27">
        <v>325</v>
      </c>
      <c r="E30" s="27">
        <v>13000</v>
      </c>
      <c r="F30" s="27">
        <v>1.8</v>
      </c>
      <c r="G30" s="27">
        <v>230</v>
      </c>
      <c r="H30" s="27">
        <v>12800</v>
      </c>
      <c r="I30" s="27">
        <v>4.91</v>
      </c>
      <c r="J30" s="27">
        <v>625</v>
      </c>
      <c r="K30" s="27">
        <v>12736</v>
      </c>
      <c r="L30" s="28">
        <f>+((C30-I30)*100/C30)+100</f>
        <v>3.5999999999999943</v>
      </c>
      <c r="M30" s="29">
        <f>+((F30-I30)*100/F30)+100</f>
        <v>-72.7777777777778</v>
      </c>
      <c r="N30" s="30" t="s">
        <v>127</v>
      </c>
    </row>
    <row r="31" spans="1:14" ht="81.75" customHeight="1" x14ac:dyDescent="0.25">
      <c r="A31" s="12" t="s">
        <v>34</v>
      </c>
      <c r="B31" s="13" t="s">
        <v>60</v>
      </c>
      <c r="C31" s="14">
        <v>4.97</v>
      </c>
      <c r="D31" s="14">
        <v>387936</v>
      </c>
      <c r="E31" s="14">
        <v>78119</v>
      </c>
      <c r="F31" s="14">
        <v>7.47</v>
      </c>
      <c r="G31" s="14">
        <v>549842</v>
      </c>
      <c r="H31" s="14">
        <v>73589</v>
      </c>
      <c r="I31" s="14">
        <v>7.15</v>
      </c>
      <c r="J31" s="14">
        <v>663529</v>
      </c>
      <c r="K31" s="14">
        <v>92817</v>
      </c>
      <c r="L31" s="22">
        <f t="shared" ref="L31:L36" si="27">+(I31/C31)*100</f>
        <v>143.86317907444669</v>
      </c>
      <c r="M31" s="23">
        <f t="shared" ref="M31:M36" si="28">+(I31/F31)*100</f>
        <v>95.716198125836698</v>
      </c>
      <c r="N31" s="21" t="s">
        <v>133</v>
      </c>
    </row>
    <row r="32" spans="1:14" ht="81.75" hidden="1" customHeight="1" x14ac:dyDescent="0.25">
      <c r="A32" s="12" t="s">
        <v>34</v>
      </c>
      <c r="B32" s="13" t="s">
        <v>47</v>
      </c>
      <c r="C32" s="14">
        <v>0.15</v>
      </c>
      <c r="D32" s="14"/>
      <c r="E32" s="14"/>
      <c r="F32" s="14">
        <v>0.15</v>
      </c>
      <c r="G32" s="14"/>
      <c r="H32" s="14"/>
      <c r="I32" s="14">
        <v>0.15</v>
      </c>
      <c r="J32" s="14"/>
      <c r="K32" s="14"/>
      <c r="L32" s="22">
        <f t="shared" si="27"/>
        <v>100</v>
      </c>
      <c r="M32" s="23">
        <f t="shared" si="28"/>
        <v>100</v>
      </c>
      <c r="N32" s="21" t="s">
        <v>107</v>
      </c>
    </row>
    <row r="33" spans="1:14" ht="81.75" customHeight="1" x14ac:dyDescent="0.25">
      <c r="A33" s="12" t="s">
        <v>34</v>
      </c>
      <c r="B33" s="13" t="s">
        <v>59</v>
      </c>
      <c r="C33" s="14">
        <v>100</v>
      </c>
      <c r="D33" s="14">
        <v>13000</v>
      </c>
      <c r="E33" s="14">
        <v>13000</v>
      </c>
      <c r="F33" s="14">
        <v>100</v>
      </c>
      <c r="G33" s="14">
        <v>12800</v>
      </c>
      <c r="H33" s="14">
        <v>12800</v>
      </c>
      <c r="I33" s="14">
        <v>100</v>
      </c>
      <c r="J33" s="14">
        <v>12736</v>
      </c>
      <c r="K33" s="14">
        <v>12736</v>
      </c>
      <c r="L33" s="22">
        <f t="shared" si="27"/>
        <v>100</v>
      </c>
      <c r="M33" s="23">
        <f t="shared" si="28"/>
        <v>100</v>
      </c>
      <c r="N33" s="21" t="s">
        <v>129</v>
      </c>
    </row>
    <row r="34" spans="1:14" ht="65.25" customHeight="1" x14ac:dyDescent="0.25">
      <c r="A34" s="12" t="s">
        <v>34</v>
      </c>
      <c r="B34" s="13" t="s">
        <v>36</v>
      </c>
      <c r="C34" s="14">
        <v>64.23</v>
      </c>
      <c r="D34" s="14">
        <v>249648</v>
      </c>
      <c r="E34" s="14">
        <v>388668</v>
      </c>
      <c r="F34" s="14">
        <v>15.86</v>
      </c>
      <c r="G34" s="14">
        <v>53640</v>
      </c>
      <c r="H34" s="14">
        <v>338287</v>
      </c>
      <c r="I34" s="14">
        <v>15.85</v>
      </c>
      <c r="J34" s="14">
        <v>53623</v>
      </c>
      <c r="K34" s="14">
        <v>338287</v>
      </c>
      <c r="L34" s="22">
        <f t="shared" si="27"/>
        <v>24.676942238829206</v>
      </c>
      <c r="M34" s="23">
        <f t="shared" si="28"/>
        <v>99.936948297604033</v>
      </c>
      <c r="N34" s="21" t="s">
        <v>131</v>
      </c>
    </row>
    <row r="35" spans="1:14" ht="90.75" customHeight="1" x14ac:dyDescent="0.25">
      <c r="A35" s="12" t="s">
        <v>34</v>
      </c>
      <c r="B35" s="13" t="s">
        <v>37</v>
      </c>
      <c r="C35" s="14">
        <v>32.33</v>
      </c>
      <c r="D35" s="14">
        <v>125664</v>
      </c>
      <c r="E35" s="14">
        <v>388668</v>
      </c>
      <c r="F35" s="14">
        <v>8.57</v>
      </c>
      <c r="G35" s="14">
        <v>29003</v>
      </c>
      <c r="H35" s="14">
        <v>338287</v>
      </c>
      <c r="I35" s="14">
        <v>8.57</v>
      </c>
      <c r="J35" s="14">
        <v>29006</v>
      </c>
      <c r="K35" s="14">
        <v>338287</v>
      </c>
      <c r="L35" s="22">
        <f t="shared" si="27"/>
        <v>26.507887411073312</v>
      </c>
      <c r="M35" s="23">
        <f t="shared" si="28"/>
        <v>100</v>
      </c>
      <c r="N35" s="21" t="s">
        <v>129</v>
      </c>
    </row>
    <row r="36" spans="1:14" ht="91.5" customHeight="1" x14ac:dyDescent="0.25">
      <c r="A36" s="12" t="s">
        <v>34</v>
      </c>
      <c r="B36" s="13" t="s">
        <v>38</v>
      </c>
      <c r="C36" s="14">
        <v>87.9</v>
      </c>
      <c r="D36" s="14">
        <v>6705369525.6599998</v>
      </c>
      <c r="E36" s="14">
        <v>7628427759.71</v>
      </c>
      <c r="F36" s="14">
        <v>100</v>
      </c>
      <c r="G36" s="14">
        <v>6570405974.6499996</v>
      </c>
      <c r="H36" s="14">
        <v>6570405974.6499996</v>
      </c>
      <c r="I36" s="14">
        <v>100.09</v>
      </c>
      <c r="J36" s="14">
        <v>6576195602.5100002</v>
      </c>
      <c r="K36" s="14">
        <v>6570405975</v>
      </c>
      <c r="L36" s="22">
        <f t="shared" si="27"/>
        <v>113.86803185437996</v>
      </c>
      <c r="M36" s="23">
        <f t="shared" si="28"/>
        <v>100.09000000000002</v>
      </c>
      <c r="N36" s="21" t="s">
        <v>135</v>
      </c>
    </row>
    <row r="37" spans="1:14" ht="91.5" customHeight="1" x14ac:dyDescent="0.25">
      <c r="A37" s="12" t="s">
        <v>34</v>
      </c>
      <c r="B37" s="13" t="s">
        <v>62</v>
      </c>
      <c r="C37" s="14">
        <v>4.1900000000000004</v>
      </c>
      <c r="D37" s="14">
        <v>15086</v>
      </c>
      <c r="E37" s="14">
        <v>14480</v>
      </c>
      <c r="F37" s="14">
        <v>6.01</v>
      </c>
      <c r="G37" s="14">
        <v>16318</v>
      </c>
      <c r="H37" s="14">
        <v>15393</v>
      </c>
      <c r="I37" s="14">
        <v>12.2</v>
      </c>
      <c r="J37" s="14">
        <v>16297</v>
      </c>
      <c r="K37" s="14">
        <v>14525</v>
      </c>
      <c r="L37" s="19">
        <f>+(((J37/K37)/(D37/E37))*100)</f>
        <v>107.6926299542976</v>
      </c>
      <c r="M37" s="20">
        <f>+((J37/K37)/(G37/H37))*100</f>
        <v>105.83952084843851</v>
      </c>
      <c r="N37" s="21" t="s">
        <v>128</v>
      </c>
    </row>
    <row r="38" spans="1:14" ht="91.5" customHeight="1" x14ac:dyDescent="0.25">
      <c r="A38" s="12" t="s">
        <v>34</v>
      </c>
      <c r="B38" s="13" t="s">
        <v>63</v>
      </c>
      <c r="C38" s="14">
        <v>113.18</v>
      </c>
      <c r="D38" s="14">
        <v>14256</v>
      </c>
      <c r="E38" s="14">
        <v>125960168</v>
      </c>
      <c r="F38" s="14">
        <v>128.91999999999999</v>
      </c>
      <c r="G38" s="14">
        <v>16318</v>
      </c>
      <c r="H38" s="14">
        <v>126577691</v>
      </c>
      <c r="I38" s="14">
        <v>127.53</v>
      </c>
      <c r="J38" s="14">
        <v>16297</v>
      </c>
      <c r="K38" s="14">
        <v>127792286</v>
      </c>
      <c r="L38" s="22">
        <f>+(I38/C38)*100</f>
        <v>112.67891853684395</v>
      </c>
      <c r="M38" s="23">
        <f>+(I38/F38)*100</f>
        <v>98.921811976419491</v>
      </c>
      <c r="N38" s="21" t="s">
        <v>132</v>
      </c>
    </row>
    <row r="39" spans="1:14" ht="91.5" customHeight="1" x14ac:dyDescent="0.25">
      <c r="A39" s="12" t="s">
        <v>34</v>
      </c>
      <c r="B39" s="13" t="s">
        <v>64</v>
      </c>
      <c r="C39" s="14">
        <v>6.69</v>
      </c>
      <c r="D39" s="14">
        <v>30548</v>
      </c>
      <c r="E39" s="14">
        <v>28633</v>
      </c>
      <c r="F39" s="14">
        <v>6.69</v>
      </c>
      <c r="G39" s="14">
        <v>30548</v>
      </c>
      <c r="H39" s="14">
        <v>28633</v>
      </c>
      <c r="I39" s="14">
        <v>8.39</v>
      </c>
      <c r="J39" s="14">
        <v>33110</v>
      </c>
      <c r="K39" s="14">
        <v>30548</v>
      </c>
      <c r="L39" s="19">
        <f>+((J39/K39)/(D39/E39))*100</f>
        <v>101.59222456113906</v>
      </c>
      <c r="M39" s="20">
        <f>+((J39/K39)/(G39/H39))*100</f>
        <v>101.59222456113906</v>
      </c>
      <c r="N39" s="21" t="s">
        <v>130</v>
      </c>
    </row>
    <row r="40" spans="1:14" ht="91.5" customHeight="1" x14ac:dyDescent="0.25">
      <c r="A40" s="12" t="s">
        <v>2</v>
      </c>
      <c r="B40" s="13" t="s">
        <v>65</v>
      </c>
      <c r="C40" s="14">
        <v>77.760000000000005</v>
      </c>
      <c r="D40" s="14"/>
      <c r="E40" s="14"/>
      <c r="F40" s="14">
        <v>87.94</v>
      </c>
      <c r="G40" s="14"/>
      <c r="H40" s="14"/>
      <c r="I40" s="14">
        <v>84.42</v>
      </c>
      <c r="J40" s="14"/>
      <c r="K40" s="14"/>
      <c r="L40" s="22">
        <f t="shared" ref="L40:L58" si="29">+(I40/C40)*100</f>
        <v>108.56481481481481</v>
      </c>
      <c r="M40" s="23">
        <f t="shared" ref="M40:M58" si="30">+(I40/F40)*100</f>
        <v>95.997270866499889</v>
      </c>
      <c r="N40" s="35" t="s">
        <v>138</v>
      </c>
    </row>
    <row r="41" spans="1:14" ht="91.5" customHeight="1" x14ac:dyDescent="0.25">
      <c r="A41" s="36" t="s">
        <v>2</v>
      </c>
      <c r="B41" s="36" t="s">
        <v>66</v>
      </c>
      <c r="C41" s="37">
        <v>77.78</v>
      </c>
      <c r="D41" s="37">
        <v>21</v>
      </c>
      <c r="E41" s="37">
        <v>27</v>
      </c>
      <c r="F41" s="37">
        <v>100</v>
      </c>
      <c r="G41" s="37">
        <v>1</v>
      </c>
      <c r="H41" s="37">
        <v>1</v>
      </c>
      <c r="I41" s="37">
        <v>0</v>
      </c>
      <c r="J41" s="37">
        <v>0</v>
      </c>
      <c r="K41" s="37">
        <v>0</v>
      </c>
      <c r="L41" s="38">
        <f t="shared" si="29"/>
        <v>0</v>
      </c>
      <c r="M41" s="39">
        <f t="shared" si="30"/>
        <v>0</v>
      </c>
      <c r="N41" s="40" t="s">
        <v>139</v>
      </c>
    </row>
    <row r="42" spans="1:14" ht="91.5" customHeight="1" x14ac:dyDescent="0.25">
      <c r="A42" s="36" t="s">
        <v>2</v>
      </c>
      <c r="B42" s="36" t="s">
        <v>67</v>
      </c>
      <c r="C42" s="37">
        <v>76.67</v>
      </c>
      <c r="D42" s="37">
        <v>23</v>
      </c>
      <c r="E42" s="37">
        <v>30</v>
      </c>
      <c r="F42" s="37">
        <v>0</v>
      </c>
      <c r="G42" s="37">
        <v>0</v>
      </c>
      <c r="H42" s="37">
        <v>0</v>
      </c>
      <c r="I42" s="37">
        <v>0</v>
      </c>
      <c r="J42" s="37">
        <v>0</v>
      </c>
      <c r="K42" s="37">
        <v>0</v>
      </c>
      <c r="L42" s="38">
        <f t="shared" si="29"/>
        <v>0</v>
      </c>
      <c r="M42" s="39">
        <v>100</v>
      </c>
      <c r="N42" s="40" t="s">
        <v>141</v>
      </c>
    </row>
    <row r="43" spans="1:14" ht="102.75" customHeight="1" x14ac:dyDescent="0.25">
      <c r="A43" s="12" t="s">
        <v>2</v>
      </c>
      <c r="B43" s="13" t="s">
        <v>39</v>
      </c>
      <c r="C43" s="20">
        <v>100.25</v>
      </c>
      <c r="D43" s="20">
        <v>1187</v>
      </c>
      <c r="E43" s="20">
        <v>1184</v>
      </c>
      <c r="F43" s="14">
        <v>103.9</v>
      </c>
      <c r="G43" s="14">
        <v>426</v>
      </c>
      <c r="H43" s="14">
        <v>410</v>
      </c>
      <c r="I43" s="14">
        <v>101.81</v>
      </c>
      <c r="J43" s="14">
        <v>394</v>
      </c>
      <c r="K43" s="14">
        <v>387</v>
      </c>
      <c r="L43" s="22">
        <f t="shared" si="29"/>
        <v>101.55610972568579</v>
      </c>
      <c r="M43" s="23">
        <f t="shared" si="30"/>
        <v>97.988450433108753</v>
      </c>
      <c r="N43" s="21" t="s">
        <v>142</v>
      </c>
    </row>
    <row r="44" spans="1:14" ht="102.75" hidden="1" customHeight="1" x14ac:dyDescent="0.25">
      <c r="A44" s="12" t="s">
        <v>2</v>
      </c>
      <c r="B44" s="13" t="s">
        <v>47</v>
      </c>
      <c r="C44" s="20">
        <v>0.15</v>
      </c>
      <c r="D44" s="20"/>
      <c r="E44" s="20"/>
      <c r="F44" s="14">
        <v>0.15</v>
      </c>
      <c r="G44" s="14"/>
      <c r="H44" s="14"/>
      <c r="I44" s="14">
        <v>0.15</v>
      </c>
      <c r="J44" s="14"/>
      <c r="K44" s="14"/>
      <c r="L44" s="22">
        <f t="shared" si="29"/>
        <v>100</v>
      </c>
      <c r="M44" s="23">
        <f t="shared" si="30"/>
        <v>100</v>
      </c>
      <c r="N44" s="21" t="s">
        <v>107</v>
      </c>
    </row>
    <row r="45" spans="1:14" ht="102.75" customHeight="1" x14ac:dyDescent="0.25">
      <c r="A45" s="13" t="s">
        <v>2</v>
      </c>
      <c r="B45" s="13" t="s">
        <v>68</v>
      </c>
      <c r="C45" s="20">
        <v>11.33</v>
      </c>
      <c r="D45" s="20">
        <v>368</v>
      </c>
      <c r="E45" s="20">
        <v>3247</v>
      </c>
      <c r="F45" s="20">
        <v>13.02</v>
      </c>
      <c r="G45" s="20">
        <v>53</v>
      </c>
      <c r="H45" s="20">
        <v>407</v>
      </c>
      <c r="I45" s="20">
        <v>6.67</v>
      </c>
      <c r="J45" s="20">
        <v>223</v>
      </c>
      <c r="K45" s="20">
        <v>3341</v>
      </c>
      <c r="L45" s="22">
        <f t="shared" si="29"/>
        <v>58.870255957634598</v>
      </c>
      <c r="M45" s="23">
        <f t="shared" si="30"/>
        <v>51.22887864823349</v>
      </c>
      <c r="N45" s="35" t="s">
        <v>137</v>
      </c>
    </row>
    <row r="46" spans="1:14" ht="102.75" customHeight="1" x14ac:dyDescent="0.25">
      <c r="A46" s="26" t="s">
        <v>2</v>
      </c>
      <c r="B46" s="36" t="s">
        <v>0</v>
      </c>
      <c r="C46" s="27">
        <v>100</v>
      </c>
      <c r="D46" s="27">
        <v>30</v>
      </c>
      <c r="E46" s="27">
        <v>30</v>
      </c>
      <c r="F46" s="27">
        <v>0</v>
      </c>
      <c r="G46" s="27">
        <v>0</v>
      </c>
      <c r="H46" s="27">
        <v>0</v>
      </c>
      <c r="I46" s="27">
        <v>0</v>
      </c>
      <c r="J46" s="27">
        <v>0</v>
      </c>
      <c r="K46" s="27">
        <v>0</v>
      </c>
      <c r="L46" s="31">
        <f t="shared" si="29"/>
        <v>0</v>
      </c>
      <c r="M46" s="32">
        <v>100</v>
      </c>
      <c r="N46" s="40" t="s">
        <v>139</v>
      </c>
    </row>
    <row r="47" spans="1:14" ht="102.75" customHeight="1" x14ac:dyDescent="0.25">
      <c r="A47" s="12" t="s">
        <v>2</v>
      </c>
      <c r="B47" s="13" t="s">
        <v>69</v>
      </c>
      <c r="C47" s="20">
        <v>0.55000000000000004</v>
      </c>
      <c r="D47" s="20"/>
      <c r="E47" s="20"/>
      <c r="F47" s="14">
        <v>0.61</v>
      </c>
      <c r="G47" s="14"/>
      <c r="H47" s="14"/>
      <c r="I47" s="14">
        <v>0.77</v>
      </c>
      <c r="J47" s="14"/>
      <c r="K47" s="14"/>
      <c r="L47" s="22">
        <f t="shared" si="29"/>
        <v>140</v>
      </c>
      <c r="M47" s="23">
        <f t="shared" si="30"/>
        <v>126.22950819672131</v>
      </c>
      <c r="N47" s="35" t="s">
        <v>143</v>
      </c>
    </row>
    <row r="48" spans="1:14" ht="102.75" customHeight="1" x14ac:dyDescent="0.25">
      <c r="A48" s="12" t="s">
        <v>2</v>
      </c>
      <c r="B48" s="13" t="s">
        <v>71</v>
      </c>
      <c r="C48" s="20">
        <v>70.680000000000007</v>
      </c>
      <c r="D48" s="20">
        <v>2295</v>
      </c>
      <c r="E48" s="20">
        <v>3247</v>
      </c>
      <c r="F48" s="14">
        <v>71.25</v>
      </c>
      <c r="G48" s="14">
        <v>290</v>
      </c>
      <c r="H48" s="14">
        <v>407</v>
      </c>
      <c r="I48" s="14">
        <v>84.68</v>
      </c>
      <c r="J48" s="14">
        <v>2829</v>
      </c>
      <c r="K48" s="14">
        <v>3341</v>
      </c>
      <c r="L48" s="22">
        <f t="shared" si="29"/>
        <v>119.80758347481606</v>
      </c>
      <c r="M48" s="23">
        <f t="shared" si="30"/>
        <v>118.84912280701757</v>
      </c>
      <c r="N48" s="35" t="s">
        <v>140</v>
      </c>
    </row>
    <row r="49" spans="1:14" ht="102.75" customHeight="1" x14ac:dyDescent="0.25">
      <c r="A49" s="13" t="s">
        <v>2</v>
      </c>
      <c r="B49" s="13" t="s">
        <v>70</v>
      </c>
      <c r="C49" s="20">
        <v>17.149999999999999</v>
      </c>
      <c r="D49" s="20">
        <v>557</v>
      </c>
      <c r="E49" s="20">
        <v>3247</v>
      </c>
      <c r="F49" s="20">
        <v>15.72</v>
      </c>
      <c r="G49" s="20">
        <v>64</v>
      </c>
      <c r="H49" s="20">
        <v>407</v>
      </c>
      <c r="I49" s="20">
        <v>7.48</v>
      </c>
      <c r="J49" s="20">
        <v>250</v>
      </c>
      <c r="K49" s="20">
        <v>3341</v>
      </c>
      <c r="L49" s="22">
        <f t="shared" si="29"/>
        <v>43.615160349854229</v>
      </c>
      <c r="M49" s="23">
        <f t="shared" si="30"/>
        <v>47.582697201017815</v>
      </c>
      <c r="N49" s="35" t="s">
        <v>144</v>
      </c>
    </row>
    <row r="50" spans="1:14" ht="102.75" customHeight="1" x14ac:dyDescent="0.25">
      <c r="A50" s="12" t="s">
        <v>40</v>
      </c>
      <c r="B50" s="13" t="s">
        <v>72</v>
      </c>
      <c r="C50" s="20">
        <v>81.650000000000006</v>
      </c>
      <c r="D50" s="20"/>
      <c r="E50" s="20"/>
      <c r="F50" s="14">
        <v>200</v>
      </c>
      <c r="G50" s="14"/>
      <c r="H50" s="14"/>
      <c r="I50" s="14">
        <v>188.46</v>
      </c>
      <c r="J50" s="14"/>
      <c r="K50" s="14"/>
      <c r="L50" s="22">
        <f t="shared" si="29"/>
        <v>230.81445192896507</v>
      </c>
      <c r="M50" s="23">
        <f t="shared" si="30"/>
        <v>94.23</v>
      </c>
      <c r="N50" s="35" t="s">
        <v>147</v>
      </c>
    </row>
    <row r="51" spans="1:14" ht="102.75" customHeight="1" x14ac:dyDescent="0.25">
      <c r="A51" s="42" t="s">
        <v>40</v>
      </c>
      <c r="B51" s="13" t="s">
        <v>73</v>
      </c>
      <c r="C51" s="20">
        <v>100</v>
      </c>
      <c r="D51" s="20">
        <v>50</v>
      </c>
      <c r="E51" s="20">
        <v>50</v>
      </c>
      <c r="F51" s="20">
        <v>100</v>
      </c>
      <c r="G51" s="20">
        <v>12</v>
      </c>
      <c r="H51" s="20">
        <v>12</v>
      </c>
      <c r="I51" s="20">
        <v>66.67</v>
      </c>
      <c r="J51" s="20">
        <v>8</v>
      </c>
      <c r="K51" s="20">
        <v>12</v>
      </c>
      <c r="L51" s="22">
        <f t="shared" si="29"/>
        <v>66.67</v>
      </c>
      <c r="M51" s="23">
        <f t="shared" si="30"/>
        <v>66.67</v>
      </c>
      <c r="N51" s="35" t="s">
        <v>146</v>
      </c>
    </row>
    <row r="52" spans="1:14" ht="82.5" customHeight="1" x14ac:dyDescent="0.25">
      <c r="A52" s="12" t="s">
        <v>40</v>
      </c>
      <c r="B52" s="13" t="s">
        <v>41</v>
      </c>
      <c r="C52" s="14">
        <v>100</v>
      </c>
      <c r="D52" s="14">
        <v>60</v>
      </c>
      <c r="E52" s="14">
        <v>60</v>
      </c>
      <c r="F52" s="14">
        <v>100</v>
      </c>
      <c r="G52" s="14">
        <v>60</v>
      </c>
      <c r="H52" s="14">
        <v>60</v>
      </c>
      <c r="I52" s="14">
        <v>82.69</v>
      </c>
      <c r="J52" s="14">
        <v>43</v>
      </c>
      <c r="K52" s="14">
        <v>52</v>
      </c>
      <c r="L52" s="22">
        <f t="shared" si="29"/>
        <v>82.69</v>
      </c>
      <c r="M52" s="23">
        <f t="shared" si="30"/>
        <v>82.69</v>
      </c>
      <c r="N52" s="17" t="s">
        <v>148</v>
      </c>
    </row>
    <row r="53" spans="1:14" ht="71.25" customHeight="1" x14ac:dyDescent="0.25">
      <c r="A53" s="12" t="s">
        <v>40</v>
      </c>
      <c r="B53" s="13" t="s">
        <v>74</v>
      </c>
      <c r="C53" s="14">
        <v>100</v>
      </c>
      <c r="D53" s="14">
        <v>32</v>
      </c>
      <c r="E53" s="14">
        <v>32</v>
      </c>
      <c r="F53" s="14">
        <v>100</v>
      </c>
      <c r="G53" s="14">
        <v>520</v>
      </c>
      <c r="H53" s="14">
        <v>520</v>
      </c>
      <c r="I53" s="14">
        <v>100</v>
      </c>
      <c r="J53" s="14">
        <v>525</v>
      </c>
      <c r="K53" s="14">
        <v>525</v>
      </c>
      <c r="L53" s="22">
        <f t="shared" si="29"/>
        <v>100</v>
      </c>
      <c r="M53" s="23">
        <f t="shared" si="30"/>
        <v>100</v>
      </c>
      <c r="N53" s="17" t="s">
        <v>150</v>
      </c>
    </row>
    <row r="54" spans="1:14" ht="48" customHeight="1" x14ac:dyDescent="0.25">
      <c r="A54" s="12" t="s">
        <v>40</v>
      </c>
      <c r="B54" s="13" t="s">
        <v>42</v>
      </c>
      <c r="C54" s="14">
        <v>80</v>
      </c>
      <c r="D54" s="14">
        <v>8</v>
      </c>
      <c r="E54" s="14">
        <v>10</v>
      </c>
      <c r="F54" s="14">
        <v>100</v>
      </c>
      <c r="G54" s="14">
        <v>4</v>
      </c>
      <c r="H54" s="14">
        <v>4</v>
      </c>
      <c r="I54" s="14">
        <v>200</v>
      </c>
      <c r="J54" s="14">
        <v>8</v>
      </c>
      <c r="K54" s="14">
        <v>4</v>
      </c>
      <c r="L54" s="22">
        <f t="shared" si="29"/>
        <v>250</v>
      </c>
      <c r="M54" s="23">
        <f t="shared" si="30"/>
        <v>200</v>
      </c>
      <c r="N54" s="13" t="s">
        <v>151</v>
      </c>
    </row>
    <row r="55" spans="1:14" ht="90" x14ac:dyDescent="0.25">
      <c r="A55" s="12" t="s">
        <v>40</v>
      </c>
      <c r="B55" s="13" t="s">
        <v>75</v>
      </c>
      <c r="C55" s="14">
        <v>93.75</v>
      </c>
      <c r="D55" s="14">
        <v>30</v>
      </c>
      <c r="E55" s="14">
        <v>32</v>
      </c>
      <c r="F55" s="14">
        <v>80</v>
      </c>
      <c r="G55" s="14">
        <v>200</v>
      </c>
      <c r="H55" s="14">
        <v>250</v>
      </c>
      <c r="I55" s="14">
        <v>112.64</v>
      </c>
      <c r="J55" s="14">
        <v>294</v>
      </c>
      <c r="K55" s="14">
        <v>261</v>
      </c>
      <c r="L55" s="22">
        <f t="shared" si="29"/>
        <v>120.14933333333333</v>
      </c>
      <c r="M55" s="23">
        <f t="shared" si="30"/>
        <v>140.79999999999998</v>
      </c>
      <c r="N55" s="13" t="s">
        <v>149</v>
      </c>
    </row>
    <row r="56" spans="1:14" ht="105" x14ac:dyDescent="0.25">
      <c r="A56" s="12" t="s">
        <v>40</v>
      </c>
      <c r="B56" s="13" t="s">
        <v>76</v>
      </c>
      <c r="C56" s="14">
        <v>100</v>
      </c>
      <c r="D56" s="14">
        <v>32</v>
      </c>
      <c r="E56" s="14">
        <v>32</v>
      </c>
      <c r="F56" s="14">
        <v>100</v>
      </c>
      <c r="G56" s="14">
        <v>100</v>
      </c>
      <c r="H56" s="14">
        <v>247</v>
      </c>
      <c r="I56" s="14">
        <v>110.85</v>
      </c>
      <c r="J56" s="14">
        <v>286</v>
      </c>
      <c r="K56" s="14">
        <v>258</v>
      </c>
      <c r="L56" s="22">
        <f t="shared" si="29"/>
        <v>110.85000000000001</v>
      </c>
      <c r="M56" s="23">
        <f t="shared" si="30"/>
        <v>110.85000000000001</v>
      </c>
      <c r="N56" s="17" t="s">
        <v>145</v>
      </c>
    </row>
    <row r="57" spans="1:14" ht="63.75" customHeight="1" x14ac:dyDescent="0.25">
      <c r="A57" s="12" t="s">
        <v>77</v>
      </c>
      <c r="B57" s="13" t="s">
        <v>78</v>
      </c>
      <c r="C57" s="14">
        <v>0.56999999999999995</v>
      </c>
      <c r="D57" s="14">
        <v>1596</v>
      </c>
      <c r="E57" s="14">
        <v>2787</v>
      </c>
      <c r="F57" s="14">
        <v>0.56999999999999995</v>
      </c>
      <c r="G57" s="14">
        <v>1596</v>
      </c>
      <c r="H57" s="14">
        <v>2787</v>
      </c>
      <c r="I57" s="14">
        <v>0.66</v>
      </c>
      <c r="J57" s="14">
        <v>2685</v>
      </c>
      <c r="K57" s="14">
        <v>4092</v>
      </c>
      <c r="L57" s="22">
        <f t="shared" si="29"/>
        <v>115.78947368421053</v>
      </c>
      <c r="M57" s="23">
        <f t="shared" si="30"/>
        <v>115.78947368421053</v>
      </c>
      <c r="N57" s="17" t="s">
        <v>153</v>
      </c>
    </row>
    <row r="58" spans="1:14" ht="72" customHeight="1" x14ac:dyDescent="0.25">
      <c r="A58" s="12" t="s">
        <v>77</v>
      </c>
      <c r="B58" s="13" t="s">
        <v>79</v>
      </c>
      <c r="C58" s="14">
        <v>0.71</v>
      </c>
      <c r="D58" s="14">
        <v>2906462</v>
      </c>
      <c r="E58" s="14">
        <v>4085014</v>
      </c>
      <c r="F58" s="14">
        <v>0.2</v>
      </c>
      <c r="G58" s="14">
        <v>758274387.46000004</v>
      </c>
      <c r="H58" s="14">
        <v>3743724624.7199998</v>
      </c>
      <c r="I58" s="14">
        <v>0.27</v>
      </c>
      <c r="J58" s="14">
        <v>994096493.63999999</v>
      </c>
      <c r="K58" s="14">
        <v>3684471129.6700001</v>
      </c>
      <c r="L58" s="22">
        <f t="shared" si="29"/>
        <v>38.028169014084511</v>
      </c>
      <c r="M58" s="23">
        <f t="shared" si="30"/>
        <v>135</v>
      </c>
      <c r="N58" s="17" t="s">
        <v>159</v>
      </c>
    </row>
    <row r="59" spans="1:14" ht="74.25" customHeight="1" x14ac:dyDescent="0.25">
      <c r="A59" s="12" t="s">
        <v>77</v>
      </c>
      <c r="B59" s="13" t="s">
        <v>80</v>
      </c>
      <c r="C59" s="14">
        <v>0</v>
      </c>
      <c r="D59" s="14">
        <v>3.4</v>
      </c>
      <c r="E59" s="14">
        <v>3.4</v>
      </c>
      <c r="F59" s="14">
        <v>2.11</v>
      </c>
      <c r="G59" s="14">
        <v>43.6</v>
      </c>
      <c r="H59" s="14">
        <v>42.7</v>
      </c>
      <c r="I59" s="14">
        <v>2.06</v>
      </c>
      <c r="J59" s="14">
        <v>44.5</v>
      </c>
      <c r="K59" s="14">
        <v>43.6</v>
      </c>
      <c r="L59" s="22">
        <f>+((J59/K59)/(D59/E59))*100</f>
        <v>102.06422018348624</v>
      </c>
      <c r="M59" s="23">
        <f>+((J59/K59)/(G59/H59))*100</f>
        <v>99.957389950340882</v>
      </c>
      <c r="N59" s="17" t="s">
        <v>152</v>
      </c>
    </row>
    <row r="60" spans="1:14" ht="63.75" customHeight="1" x14ac:dyDescent="0.25">
      <c r="A60" s="12" t="s">
        <v>77</v>
      </c>
      <c r="B60" s="13" t="s">
        <v>81</v>
      </c>
      <c r="C60" s="14">
        <v>0.69</v>
      </c>
      <c r="D60" s="14">
        <v>444</v>
      </c>
      <c r="E60" s="14">
        <v>648</v>
      </c>
      <c r="F60" s="14">
        <v>0.62</v>
      </c>
      <c r="G60" s="14">
        <v>602</v>
      </c>
      <c r="H60" s="14">
        <v>964</v>
      </c>
      <c r="I60" s="14">
        <v>0.66</v>
      </c>
      <c r="J60" s="14">
        <v>524</v>
      </c>
      <c r="K60" s="14">
        <v>796</v>
      </c>
      <c r="L60" s="22">
        <f>+(I60/C60)*100</f>
        <v>95.652173913043498</v>
      </c>
      <c r="M60" s="23">
        <f>+(I60/F60)*100</f>
        <v>106.45161290322582</v>
      </c>
      <c r="N60" s="17" t="s">
        <v>154</v>
      </c>
    </row>
    <row r="61" spans="1:14" ht="105" x14ac:dyDescent="0.25">
      <c r="A61" s="12" t="s">
        <v>77</v>
      </c>
      <c r="B61" s="13" t="s">
        <v>82</v>
      </c>
      <c r="C61" s="14">
        <v>-6.81</v>
      </c>
      <c r="D61" s="14">
        <v>4909</v>
      </c>
      <c r="E61" s="14">
        <v>5268</v>
      </c>
      <c r="F61" s="14">
        <v>-13.42</v>
      </c>
      <c r="G61" s="14">
        <v>4909</v>
      </c>
      <c r="H61" s="14">
        <v>5670</v>
      </c>
      <c r="I61" s="14">
        <v>-7.0000000000000007E-2</v>
      </c>
      <c r="J61" s="14">
        <v>5666</v>
      </c>
      <c r="K61" s="14">
        <v>5670</v>
      </c>
      <c r="L61" s="22">
        <f>+((J61/K61)/(D61/E61))*100</f>
        <v>107.23739250119368</v>
      </c>
      <c r="M61" s="23">
        <f>+((J61/K61)/(G61/H61))*100</f>
        <v>115.42065593807294</v>
      </c>
      <c r="N61" s="17" t="s">
        <v>157</v>
      </c>
    </row>
    <row r="62" spans="1:14" ht="120" x14ac:dyDescent="0.25">
      <c r="A62" s="12" t="s">
        <v>77</v>
      </c>
      <c r="B62" s="13" t="s">
        <v>83</v>
      </c>
      <c r="C62" s="14">
        <v>1.88</v>
      </c>
      <c r="D62" s="14">
        <v>4738</v>
      </c>
      <c r="E62" s="14">
        <v>2518</v>
      </c>
      <c r="F62" s="14">
        <v>1.66</v>
      </c>
      <c r="G62" s="14">
        <v>4227</v>
      </c>
      <c r="H62" s="14">
        <v>2542</v>
      </c>
      <c r="I62" s="14">
        <v>1.76</v>
      </c>
      <c r="J62" s="14">
        <v>4450</v>
      </c>
      <c r="K62" s="14">
        <v>2527</v>
      </c>
      <c r="L62" s="22">
        <f t="shared" ref="L62:L73" si="31">+(I62/C62)*100</f>
        <v>93.61702127659575</v>
      </c>
      <c r="M62" s="23">
        <f t="shared" ref="M62:M73" si="32">+(I62/F62)*100</f>
        <v>106.02409638554218</v>
      </c>
      <c r="N62" s="17" t="s">
        <v>155</v>
      </c>
    </row>
    <row r="63" spans="1:14" ht="105" x14ac:dyDescent="0.25">
      <c r="A63" s="12" t="s">
        <v>77</v>
      </c>
      <c r="B63" s="13" t="s">
        <v>84</v>
      </c>
      <c r="C63" s="14">
        <v>42.1</v>
      </c>
      <c r="D63" s="14">
        <v>1185</v>
      </c>
      <c r="E63" s="14">
        <v>2815</v>
      </c>
      <c r="F63" s="14">
        <v>41.07</v>
      </c>
      <c r="G63" s="14">
        <v>920</v>
      </c>
      <c r="H63" s="14">
        <v>2240</v>
      </c>
      <c r="I63" s="14">
        <v>36.28</v>
      </c>
      <c r="J63" s="14">
        <v>953</v>
      </c>
      <c r="K63" s="14">
        <v>2627</v>
      </c>
      <c r="L63" s="22">
        <f t="shared" si="31"/>
        <v>86.175771971496445</v>
      </c>
      <c r="M63" s="23">
        <f t="shared" si="32"/>
        <v>88.336985634282939</v>
      </c>
      <c r="N63" s="17" t="s">
        <v>162</v>
      </c>
    </row>
    <row r="64" spans="1:14" ht="97.5" customHeight="1" x14ac:dyDescent="0.25">
      <c r="A64" s="12" t="s">
        <v>77</v>
      </c>
      <c r="B64" s="13" t="s">
        <v>85</v>
      </c>
      <c r="C64" s="14">
        <v>3.61</v>
      </c>
      <c r="D64" s="14">
        <v>18310</v>
      </c>
      <c r="E64" s="14">
        <v>5070</v>
      </c>
      <c r="F64" s="14">
        <v>3.07</v>
      </c>
      <c r="G64" s="14">
        <v>15193</v>
      </c>
      <c r="H64" s="14">
        <v>4956</v>
      </c>
      <c r="I64" s="14">
        <v>3.43</v>
      </c>
      <c r="J64" s="14">
        <v>16856</v>
      </c>
      <c r="K64" s="14">
        <v>4911</v>
      </c>
      <c r="L64" s="22">
        <f t="shared" si="31"/>
        <v>95.013850415512465</v>
      </c>
      <c r="M64" s="23">
        <f t="shared" si="32"/>
        <v>111.72638436482086</v>
      </c>
      <c r="N64" s="17" t="s">
        <v>161</v>
      </c>
    </row>
    <row r="65" spans="1:14" ht="131.25" hidden="1" customHeight="1" x14ac:dyDescent="0.25">
      <c r="A65" s="12" t="s">
        <v>77</v>
      </c>
      <c r="B65" s="13" t="s">
        <v>47</v>
      </c>
      <c r="C65" s="14">
        <v>0.15</v>
      </c>
      <c r="D65" s="14"/>
      <c r="E65" s="14"/>
      <c r="F65" s="14">
        <v>0.15</v>
      </c>
      <c r="G65" s="14"/>
      <c r="H65" s="14"/>
      <c r="I65" s="14">
        <v>0.15</v>
      </c>
      <c r="J65" s="14"/>
      <c r="K65" s="14"/>
      <c r="L65" s="22">
        <f t="shared" si="31"/>
        <v>100</v>
      </c>
      <c r="M65" s="23">
        <f t="shared" si="32"/>
        <v>100</v>
      </c>
      <c r="N65" s="17" t="s">
        <v>158</v>
      </c>
    </row>
    <row r="66" spans="1:14" ht="105" x14ac:dyDescent="0.25">
      <c r="A66" s="12" t="s">
        <v>77</v>
      </c>
      <c r="B66" s="13" t="s">
        <v>86</v>
      </c>
      <c r="C66" s="14">
        <v>0.39</v>
      </c>
      <c r="D66" s="14">
        <v>1206</v>
      </c>
      <c r="E66" s="14">
        <v>3101</v>
      </c>
      <c r="F66" s="14">
        <v>0.41</v>
      </c>
      <c r="G66" s="14">
        <v>958</v>
      </c>
      <c r="H66" s="14">
        <v>2363</v>
      </c>
      <c r="I66" s="14">
        <v>0.42</v>
      </c>
      <c r="J66" s="14">
        <v>1090</v>
      </c>
      <c r="K66" s="14">
        <v>2583</v>
      </c>
      <c r="L66" s="22">
        <f t="shared" si="31"/>
        <v>107.69230769230769</v>
      </c>
      <c r="M66" s="23">
        <f t="shared" si="32"/>
        <v>102.4390243902439</v>
      </c>
      <c r="N66" s="17" t="s">
        <v>164</v>
      </c>
    </row>
    <row r="67" spans="1:14" ht="66" customHeight="1" x14ac:dyDescent="0.25">
      <c r="A67" s="12" t="s">
        <v>77</v>
      </c>
      <c r="B67" s="13" t="s">
        <v>87</v>
      </c>
      <c r="C67" s="14">
        <v>1</v>
      </c>
      <c r="D67" s="14">
        <v>2400</v>
      </c>
      <c r="E67" s="14">
        <v>2400</v>
      </c>
      <c r="F67" s="14">
        <v>0.76</v>
      </c>
      <c r="G67" s="14">
        <v>1856</v>
      </c>
      <c r="H67" s="14">
        <v>2435</v>
      </c>
      <c r="I67" s="14">
        <v>0.83</v>
      </c>
      <c r="J67" s="14">
        <v>2080</v>
      </c>
      <c r="K67" s="14">
        <v>2507</v>
      </c>
      <c r="L67" s="22">
        <f t="shared" si="31"/>
        <v>83</v>
      </c>
      <c r="M67" s="23">
        <f t="shared" si="32"/>
        <v>109.21052631578947</v>
      </c>
      <c r="N67" s="17" t="s">
        <v>160</v>
      </c>
    </row>
    <row r="68" spans="1:14" ht="59.25" customHeight="1" x14ac:dyDescent="0.25">
      <c r="A68" s="12" t="s">
        <v>77</v>
      </c>
      <c r="B68" s="13" t="s">
        <v>88</v>
      </c>
      <c r="C68" s="14">
        <v>0.98</v>
      </c>
      <c r="D68" s="14">
        <v>18310</v>
      </c>
      <c r="E68" s="14">
        <v>18661</v>
      </c>
      <c r="F68" s="14">
        <v>0.65</v>
      </c>
      <c r="G68" s="14">
        <v>15103</v>
      </c>
      <c r="H68" s="14">
        <v>23270</v>
      </c>
      <c r="I68" s="14">
        <v>0.73</v>
      </c>
      <c r="J68" s="14">
        <v>16856</v>
      </c>
      <c r="K68" s="14">
        <v>23060</v>
      </c>
      <c r="L68" s="22">
        <f t="shared" si="31"/>
        <v>74.489795918367349</v>
      </c>
      <c r="M68" s="23">
        <f t="shared" si="32"/>
        <v>112.30769230769231</v>
      </c>
      <c r="N68" s="17" t="s">
        <v>163</v>
      </c>
    </row>
    <row r="69" spans="1:14" ht="73.5" customHeight="1" x14ac:dyDescent="0.25">
      <c r="A69" s="12" t="s">
        <v>77</v>
      </c>
      <c r="B69" s="13" t="s">
        <v>89</v>
      </c>
      <c r="C69" s="14">
        <v>74.260000000000005</v>
      </c>
      <c r="D69" s="14">
        <v>3532</v>
      </c>
      <c r="E69" s="14">
        <v>4756</v>
      </c>
      <c r="F69" s="14">
        <v>70</v>
      </c>
      <c r="G69" s="14">
        <v>3409</v>
      </c>
      <c r="H69" s="14">
        <v>4870</v>
      </c>
      <c r="I69" s="14">
        <v>65.11</v>
      </c>
      <c r="J69" s="14">
        <v>3268</v>
      </c>
      <c r="K69" s="14">
        <v>5019</v>
      </c>
      <c r="L69" s="22">
        <f t="shared" si="31"/>
        <v>87.678427147858869</v>
      </c>
      <c r="M69" s="23">
        <f t="shared" si="32"/>
        <v>93.01428571428572</v>
      </c>
      <c r="N69" s="17" t="s">
        <v>156</v>
      </c>
    </row>
    <row r="70" spans="1:14" ht="60.75" customHeight="1" x14ac:dyDescent="0.25">
      <c r="A70" s="12" t="s">
        <v>90</v>
      </c>
      <c r="B70" s="13" t="s">
        <v>91</v>
      </c>
      <c r="C70" s="14">
        <v>100</v>
      </c>
      <c r="D70" s="14">
        <v>14</v>
      </c>
      <c r="E70" s="14">
        <v>14</v>
      </c>
      <c r="F70" s="14">
        <v>100</v>
      </c>
      <c r="G70" s="14">
        <v>14</v>
      </c>
      <c r="H70" s="14">
        <v>14</v>
      </c>
      <c r="I70" s="14">
        <v>100</v>
      </c>
      <c r="J70" s="14">
        <v>14</v>
      </c>
      <c r="K70" s="14">
        <v>14</v>
      </c>
      <c r="L70" s="22">
        <f t="shared" si="31"/>
        <v>100</v>
      </c>
      <c r="M70" s="23">
        <f t="shared" si="32"/>
        <v>100</v>
      </c>
      <c r="N70" s="17" t="s">
        <v>166</v>
      </c>
    </row>
    <row r="71" spans="1:14" ht="83.25" customHeight="1" x14ac:dyDescent="0.25">
      <c r="A71" s="12" t="s">
        <v>90</v>
      </c>
      <c r="B71" s="13" t="s">
        <v>92</v>
      </c>
      <c r="C71" s="14">
        <v>73.680000000000007</v>
      </c>
      <c r="D71" s="14">
        <v>14</v>
      </c>
      <c r="E71" s="14">
        <v>19</v>
      </c>
      <c r="F71" s="14">
        <v>14.29</v>
      </c>
      <c r="G71" s="14">
        <v>2</v>
      </c>
      <c r="H71" s="14">
        <v>14</v>
      </c>
      <c r="I71" s="14">
        <v>14.29</v>
      </c>
      <c r="J71" s="14">
        <v>2</v>
      </c>
      <c r="K71" s="14">
        <v>14</v>
      </c>
      <c r="L71" s="22">
        <f t="shared" si="31"/>
        <v>19.394679695982624</v>
      </c>
      <c r="M71" s="23">
        <f t="shared" si="32"/>
        <v>100</v>
      </c>
      <c r="N71" s="17" t="s">
        <v>166</v>
      </c>
    </row>
    <row r="72" spans="1:14" ht="70.5" customHeight="1" x14ac:dyDescent="0.25">
      <c r="A72" s="12" t="s">
        <v>90</v>
      </c>
      <c r="B72" s="13" t="s">
        <v>93</v>
      </c>
      <c r="C72" s="14">
        <v>50</v>
      </c>
      <c r="D72" s="14">
        <v>7</v>
      </c>
      <c r="E72" s="14">
        <v>14</v>
      </c>
      <c r="F72" s="14">
        <v>50</v>
      </c>
      <c r="G72" s="14">
        <v>1</v>
      </c>
      <c r="H72" s="14">
        <v>2</v>
      </c>
      <c r="I72" s="14">
        <v>50</v>
      </c>
      <c r="J72" s="14">
        <v>1</v>
      </c>
      <c r="K72" s="14">
        <v>2</v>
      </c>
      <c r="L72" s="22">
        <f t="shared" si="31"/>
        <v>100</v>
      </c>
      <c r="M72" s="23">
        <f t="shared" si="32"/>
        <v>100</v>
      </c>
      <c r="N72" s="17" t="s">
        <v>165</v>
      </c>
    </row>
    <row r="73" spans="1:14" ht="75" hidden="1" customHeight="1" x14ac:dyDescent="0.25">
      <c r="A73" s="12" t="s">
        <v>90</v>
      </c>
      <c r="B73" s="13" t="s">
        <v>47</v>
      </c>
      <c r="C73" s="14">
        <v>0.15</v>
      </c>
      <c r="D73" s="14"/>
      <c r="E73" s="14"/>
      <c r="F73" s="14">
        <v>0.15</v>
      </c>
      <c r="G73" s="14"/>
      <c r="H73" s="14"/>
      <c r="I73" s="14">
        <v>0.15</v>
      </c>
      <c r="J73" s="14"/>
      <c r="K73" s="14"/>
      <c r="L73" s="22">
        <f t="shared" si="31"/>
        <v>100</v>
      </c>
      <c r="M73" s="23">
        <f t="shared" si="32"/>
        <v>100</v>
      </c>
      <c r="N73" s="17" t="s">
        <v>107</v>
      </c>
    </row>
    <row r="74" spans="1:14" ht="42.75" customHeight="1" x14ac:dyDescent="0.25">
      <c r="A74" s="12" t="s">
        <v>90</v>
      </c>
      <c r="B74" s="13" t="s">
        <v>94</v>
      </c>
      <c r="C74" s="14">
        <v>0</v>
      </c>
      <c r="D74" s="14">
        <v>3.4</v>
      </c>
      <c r="E74" s="14">
        <v>3.4</v>
      </c>
      <c r="F74" s="14">
        <v>2.11</v>
      </c>
      <c r="G74" s="14">
        <v>43.6</v>
      </c>
      <c r="H74" s="14">
        <v>42.7</v>
      </c>
      <c r="I74" s="14">
        <v>2.06</v>
      </c>
      <c r="J74" s="14">
        <v>44.5</v>
      </c>
      <c r="K74" s="14">
        <v>43.6</v>
      </c>
      <c r="L74" s="22">
        <f>+((J74/K74)/(D74/E74))*100</f>
        <v>102.06422018348624</v>
      </c>
      <c r="M74" s="23">
        <f>+((J74/K74)/(G74/H74))*100</f>
        <v>99.957389950340882</v>
      </c>
      <c r="N74" s="17" t="s">
        <v>152</v>
      </c>
    </row>
    <row r="75" spans="1:14" ht="51" customHeight="1" x14ac:dyDescent="0.25">
      <c r="A75" s="12" t="s">
        <v>90</v>
      </c>
      <c r="B75" s="13" t="s">
        <v>95</v>
      </c>
      <c r="C75" s="14">
        <v>96.3</v>
      </c>
      <c r="D75" s="14">
        <v>26</v>
      </c>
      <c r="E75" s="14">
        <v>27</v>
      </c>
      <c r="F75" s="14">
        <v>96.3</v>
      </c>
      <c r="G75" s="14">
        <v>26</v>
      </c>
      <c r="H75" s="14">
        <v>27</v>
      </c>
      <c r="I75" s="14">
        <v>96.3</v>
      </c>
      <c r="J75" s="14">
        <v>26</v>
      </c>
      <c r="K75" s="14">
        <v>27</v>
      </c>
      <c r="L75" s="22">
        <f>+(I75/C75)*100</f>
        <v>100</v>
      </c>
      <c r="M75" s="23">
        <f>+(I75/F75)*100</f>
        <v>100</v>
      </c>
      <c r="N75" s="17" t="s">
        <v>167</v>
      </c>
    </row>
  </sheetData>
  <autoFilter ref="A1:N75"/>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topLeftCell="A25" zoomScaleNormal="100" workbookViewId="0">
      <selection activeCell="C29" sqref="C29"/>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47" t="s">
        <v>168</v>
      </c>
      <c r="C2" s="47"/>
      <c r="D2" s="47"/>
      <c r="E2" s="47"/>
      <c r="F2" s="47"/>
    </row>
    <row r="3" spans="2:6" ht="23.25" thickBot="1" x14ac:dyDescent="0.3">
      <c r="B3" s="2"/>
      <c r="C3" s="2"/>
      <c r="D3" s="2"/>
      <c r="E3" s="2"/>
      <c r="F3" s="2"/>
    </row>
    <row r="4" spans="2:6" ht="15.75" x14ac:dyDescent="0.25">
      <c r="B4" s="43" t="s">
        <v>4</v>
      </c>
      <c r="C4" s="45" t="s">
        <v>5</v>
      </c>
      <c r="D4" s="45"/>
      <c r="E4" s="45"/>
      <c r="F4" s="45" t="s">
        <v>3</v>
      </c>
    </row>
    <row r="5" spans="2:6" ht="32.25" thickBot="1" x14ac:dyDescent="0.3">
      <c r="B5" s="44"/>
      <c r="C5" s="8" t="s">
        <v>6</v>
      </c>
      <c r="D5" s="8" t="s">
        <v>7</v>
      </c>
      <c r="E5" s="8" t="s">
        <v>8</v>
      </c>
      <c r="F5" s="46"/>
    </row>
    <row r="6" spans="2:6" ht="16.5" x14ac:dyDescent="0.25">
      <c r="B6" s="33" t="s">
        <v>98</v>
      </c>
      <c r="C6" s="7"/>
      <c r="D6" s="7">
        <v>9</v>
      </c>
      <c r="E6" s="7">
        <v>3</v>
      </c>
      <c r="F6" s="7">
        <f t="shared" ref="F6:F13" si="0">SUM(C6:E6)</f>
        <v>12</v>
      </c>
    </row>
    <row r="7" spans="2:6" ht="33" x14ac:dyDescent="0.25">
      <c r="B7" s="3" t="s">
        <v>13</v>
      </c>
      <c r="C7" s="7"/>
      <c r="D7" s="7">
        <v>3</v>
      </c>
      <c r="E7" s="7">
        <v>3</v>
      </c>
      <c r="F7" s="7">
        <f t="shared" si="0"/>
        <v>6</v>
      </c>
    </row>
    <row r="8" spans="2:6" ht="16.5" x14ac:dyDescent="0.25">
      <c r="B8" s="3" t="s">
        <v>96</v>
      </c>
      <c r="C8" s="7"/>
      <c r="D8" s="7">
        <v>5</v>
      </c>
      <c r="E8" s="7"/>
      <c r="F8" s="7">
        <f t="shared" si="0"/>
        <v>5</v>
      </c>
    </row>
    <row r="9" spans="2:6" ht="33" x14ac:dyDescent="0.25">
      <c r="B9" s="3" t="s">
        <v>97</v>
      </c>
      <c r="C9" s="7">
        <v>1</v>
      </c>
      <c r="D9" s="7">
        <v>7</v>
      </c>
      <c r="E9" s="7">
        <v>1</v>
      </c>
      <c r="F9" s="7">
        <f t="shared" si="0"/>
        <v>9</v>
      </c>
    </row>
    <row r="10" spans="2:6" ht="33" x14ac:dyDescent="0.25">
      <c r="B10" s="3" t="s">
        <v>14</v>
      </c>
      <c r="C10" s="7"/>
      <c r="D10" s="7">
        <v>8</v>
      </c>
      <c r="E10" s="7"/>
      <c r="F10" s="7">
        <f t="shared" si="0"/>
        <v>8</v>
      </c>
    </row>
    <row r="11" spans="2:6" ht="34.5" customHeight="1" x14ac:dyDescent="0.25">
      <c r="B11" s="3" t="s">
        <v>15</v>
      </c>
      <c r="C11" s="7">
        <v>1</v>
      </c>
      <c r="D11" s="7">
        <v>11</v>
      </c>
      <c r="E11" s="7"/>
      <c r="F11" s="7">
        <f t="shared" si="0"/>
        <v>12</v>
      </c>
    </row>
    <row r="12" spans="2:6" ht="33" x14ac:dyDescent="0.25">
      <c r="B12" s="3" t="s">
        <v>16</v>
      </c>
      <c r="C12" s="7">
        <v>3</v>
      </c>
      <c r="D12" s="7">
        <v>4</v>
      </c>
      <c r="E12" s="7">
        <v>2</v>
      </c>
      <c r="F12" s="7">
        <f t="shared" si="0"/>
        <v>9</v>
      </c>
    </row>
    <row r="13" spans="2:6" ht="33" x14ac:dyDescent="0.25">
      <c r="B13" s="3" t="s">
        <v>17</v>
      </c>
      <c r="C13" s="7">
        <v>1</v>
      </c>
      <c r="D13" s="7">
        <v>4</v>
      </c>
      <c r="E13" s="7">
        <v>2</v>
      </c>
      <c r="F13" s="7">
        <f t="shared" si="0"/>
        <v>7</v>
      </c>
    </row>
    <row r="14" spans="2:6" ht="15.75" x14ac:dyDescent="0.25">
      <c r="B14" s="4" t="s">
        <v>3</v>
      </c>
      <c r="C14" s="5">
        <f>SUM(C6:C13)</f>
        <v>6</v>
      </c>
      <c r="D14" s="5">
        <f>SUM(D6:D13)</f>
        <v>51</v>
      </c>
      <c r="E14" s="5">
        <f>SUM(E6:E13)</f>
        <v>11</v>
      </c>
      <c r="F14" s="5">
        <f>SUM(F6:F13)</f>
        <v>68</v>
      </c>
    </row>
    <row r="15" spans="2:6" ht="16.5" x14ac:dyDescent="0.3">
      <c r="B15" s="1"/>
      <c r="C15" s="1"/>
      <c r="D15" s="1"/>
      <c r="E15" s="1"/>
      <c r="F15" s="1"/>
    </row>
    <row r="16" spans="2:6" ht="16.5" x14ac:dyDescent="0.3">
      <c r="B16" s="1"/>
      <c r="C16" s="1"/>
      <c r="D16" s="1"/>
      <c r="E16" s="1"/>
      <c r="F16" s="1"/>
    </row>
    <row r="17" spans="2:6" ht="22.5" x14ac:dyDescent="0.25">
      <c r="B17" s="47" t="s">
        <v>171</v>
      </c>
      <c r="C17" s="47"/>
      <c r="D17" s="47"/>
      <c r="E17" s="47"/>
      <c r="F17" s="47"/>
    </row>
    <row r="18" spans="2:6" ht="23.25" thickBot="1" x14ac:dyDescent="0.3">
      <c r="B18" s="2"/>
      <c r="C18" s="2"/>
      <c r="D18" s="2"/>
      <c r="E18" s="2"/>
      <c r="F18" s="2"/>
    </row>
    <row r="19" spans="2:6" ht="15.75" x14ac:dyDescent="0.25">
      <c r="B19" s="43" t="s">
        <v>4</v>
      </c>
      <c r="C19" s="45" t="s">
        <v>9</v>
      </c>
      <c r="D19" s="45"/>
      <c r="E19" s="45"/>
      <c r="F19" s="45" t="s">
        <v>3</v>
      </c>
    </row>
    <row r="20" spans="2:6" ht="32.25" thickBot="1" x14ac:dyDescent="0.3">
      <c r="B20" s="44"/>
      <c r="C20" s="8" t="s">
        <v>10</v>
      </c>
      <c r="D20" s="8" t="s">
        <v>11</v>
      </c>
      <c r="E20" s="8" t="s">
        <v>12</v>
      </c>
      <c r="F20" s="46"/>
    </row>
    <row r="21" spans="2:6" ht="16.5" x14ac:dyDescent="0.25">
      <c r="B21" s="33" t="s">
        <v>98</v>
      </c>
      <c r="C21" s="34"/>
      <c r="D21" s="34">
        <v>0.75</v>
      </c>
      <c r="E21" s="34">
        <v>0.25</v>
      </c>
      <c r="F21" s="34">
        <f>SUM(C21:E21)</f>
        <v>1</v>
      </c>
    </row>
    <row r="22" spans="2:6" ht="60" customHeight="1" x14ac:dyDescent="0.25">
      <c r="B22" s="3" t="s">
        <v>13</v>
      </c>
      <c r="C22" s="34"/>
      <c r="D22" s="34">
        <v>0.5</v>
      </c>
      <c r="E22" s="34">
        <v>0.5</v>
      </c>
      <c r="F22" s="34">
        <f t="shared" ref="F22:F28" si="1">SUM(C22:E22)</f>
        <v>1</v>
      </c>
    </row>
    <row r="23" spans="2:6" ht="32.25" customHeight="1" x14ac:dyDescent="0.25">
      <c r="B23" s="3" t="s">
        <v>96</v>
      </c>
      <c r="C23" s="34"/>
      <c r="D23" s="34">
        <v>1</v>
      </c>
      <c r="E23" s="34"/>
      <c r="F23" s="34">
        <f t="shared" si="1"/>
        <v>1</v>
      </c>
    </row>
    <row r="24" spans="2:6" ht="32.25" customHeight="1" x14ac:dyDescent="0.25">
      <c r="B24" s="3" t="s">
        <v>97</v>
      </c>
      <c r="C24" s="34">
        <v>0.1111</v>
      </c>
      <c r="D24" s="34">
        <v>0.77780000000000005</v>
      </c>
      <c r="E24" s="34">
        <v>0.1111</v>
      </c>
      <c r="F24" s="34">
        <f t="shared" si="1"/>
        <v>1</v>
      </c>
    </row>
    <row r="25" spans="2:6" ht="33" x14ac:dyDescent="0.25">
      <c r="B25" s="3" t="s">
        <v>14</v>
      </c>
      <c r="C25" s="34"/>
      <c r="D25" s="34">
        <v>1</v>
      </c>
      <c r="E25" s="34"/>
      <c r="F25" s="34">
        <f t="shared" si="1"/>
        <v>1</v>
      </c>
    </row>
    <row r="26" spans="2:6" ht="16.5" x14ac:dyDescent="0.25">
      <c r="B26" s="3" t="s">
        <v>15</v>
      </c>
      <c r="C26" s="34">
        <v>8.3299999999999999E-2</v>
      </c>
      <c r="D26" s="34">
        <v>0.91669999999999996</v>
      </c>
      <c r="E26" s="34"/>
      <c r="F26" s="34">
        <f t="shared" si="1"/>
        <v>1</v>
      </c>
    </row>
    <row r="27" spans="2:6" ht="49.5" customHeight="1" x14ac:dyDescent="0.25">
      <c r="B27" s="3" t="s">
        <v>169</v>
      </c>
      <c r="C27" s="34">
        <v>0.33339999999999997</v>
      </c>
      <c r="D27" s="34">
        <v>0.44440000000000002</v>
      </c>
      <c r="E27" s="34">
        <v>0.22220000000000001</v>
      </c>
      <c r="F27" s="34">
        <f t="shared" si="1"/>
        <v>1</v>
      </c>
    </row>
    <row r="28" spans="2:6" ht="49.5" customHeight="1" x14ac:dyDescent="0.25">
      <c r="B28" s="3" t="s">
        <v>17</v>
      </c>
      <c r="C28" s="34">
        <v>0.1429</v>
      </c>
      <c r="D28" s="34">
        <v>0.57140000000000002</v>
      </c>
      <c r="E28" s="34">
        <v>0.28570000000000001</v>
      </c>
      <c r="F28" s="34">
        <f t="shared" si="1"/>
        <v>1</v>
      </c>
    </row>
    <row r="29" spans="2:6" ht="15.75" x14ac:dyDescent="0.25">
      <c r="B29" s="4" t="s">
        <v>3</v>
      </c>
      <c r="C29" s="9">
        <f>+(C14/F14)</f>
        <v>8.8235294117647065E-2</v>
      </c>
      <c r="D29" s="9">
        <f>+(D14/F14)</f>
        <v>0.75</v>
      </c>
      <c r="E29" s="9">
        <f>+(E14/F14)</f>
        <v>0.16176470588235295</v>
      </c>
      <c r="F29" s="9">
        <f>SUM(C29:E29)</f>
        <v>1</v>
      </c>
    </row>
    <row r="30" spans="2:6" ht="82.5" x14ac:dyDescent="0.25">
      <c r="B30" s="3" t="s">
        <v>170</v>
      </c>
    </row>
    <row r="34" spans="6:6" x14ac:dyDescent="0.25">
      <c r="F34" s="6"/>
    </row>
  </sheetData>
  <mergeCells count="8">
    <mergeCell ref="B19:B20"/>
    <mergeCell ref="C19:E19"/>
    <mergeCell ref="F19:F20"/>
    <mergeCell ref="B2:F2"/>
    <mergeCell ref="B4:B5"/>
    <mergeCell ref="C4:E4"/>
    <mergeCell ref="F4:F5"/>
    <mergeCell ref="B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MICHELLE</cp:lastModifiedBy>
  <dcterms:created xsi:type="dcterms:W3CDTF">2016-04-18T16:28:59Z</dcterms:created>
  <dcterms:modified xsi:type="dcterms:W3CDTF">2021-04-21T17:48:33Z</dcterms:modified>
</cp:coreProperties>
</file>