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E:\MICHELLE DELARRUE\2022\Reporte de metas MIR\Reporte 2° Trimestre 2022\"/>
    </mc:Choice>
  </mc:AlternateContent>
  <xr:revisionPtr revIDLastSave="0" documentId="13_ncr:1_{064535DD-6711-484F-BA14-5BCCC51A2A45}" xr6:coauthVersionLast="36" xr6:coauthVersionMax="36" xr10:uidLastSave="{00000000-0000-0000-0000-000000000000}"/>
  <bookViews>
    <workbookView xWindow="-120" yWindow="-120" windowWidth="20730" windowHeight="11160" xr2:uid="{00000000-000D-0000-FFFF-FFFF00000000}"/>
  </bookViews>
  <sheets>
    <sheet name="Análisis " sheetId="3" r:id="rId1"/>
    <sheet name="Resumen" sheetId="2" r:id="rId2"/>
  </sheets>
  <definedNames>
    <definedName name="_xlnm._FilterDatabase" localSheetId="0" hidden="1">'Análisis '!$A$1:$N$18</definedName>
  </definedNames>
  <calcPr calcId="191029"/>
</workbook>
</file>

<file path=xl/calcChain.xml><?xml version="1.0" encoding="utf-8"?>
<calcChain xmlns="http://schemas.openxmlformats.org/spreadsheetml/2006/main">
  <c r="F8" i="2" l="1"/>
  <c r="M12" i="3"/>
  <c r="L12" i="3"/>
  <c r="M7" i="3"/>
  <c r="M8" i="3"/>
  <c r="M9" i="3"/>
  <c r="M10" i="3"/>
  <c r="M11" i="3"/>
  <c r="M13" i="3"/>
  <c r="M14" i="3"/>
  <c r="M15" i="3"/>
  <c r="M16" i="3"/>
  <c r="M17" i="3"/>
  <c r="M18" i="3"/>
  <c r="M6" i="3"/>
  <c r="M5" i="3"/>
  <c r="M4" i="3"/>
  <c r="M3" i="3"/>
  <c r="M2" i="3"/>
  <c r="L13" i="3" l="1"/>
  <c r="L11" i="3"/>
  <c r="L9" i="3"/>
  <c r="L8" i="3"/>
  <c r="L7" i="3"/>
  <c r="L6" i="3"/>
  <c r="F16" i="2" l="1"/>
  <c r="E9" i="2"/>
  <c r="F6" i="2"/>
  <c r="D9" i="2"/>
  <c r="C9" i="2"/>
  <c r="L10" i="3"/>
  <c r="L5" i="3"/>
  <c r="L4" i="3"/>
  <c r="L3" i="3"/>
  <c r="L2" i="3"/>
  <c r="F18" i="2" l="1"/>
  <c r="L14" i="3" l="1"/>
  <c r="L15" i="3" l="1"/>
  <c r="L16" i="3"/>
  <c r="L17" i="3"/>
  <c r="L18" i="3"/>
  <c r="F17" i="2" l="1"/>
  <c r="F7" i="2"/>
  <c r="F9" i="2" s="1"/>
  <c r="E19" i="2" l="1"/>
  <c r="D19" i="2"/>
  <c r="C19" i="2"/>
  <c r="F19" i="2" l="1"/>
</calcChain>
</file>

<file path=xl/sharedStrings.xml><?xml version="1.0" encoding="utf-8"?>
<sst xmlns="http://schemas.openxmlformats.org/spreadsheetml/2006/main" count="87" uniqueCount="66">
  <si>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</si>
  <si>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</si>
  <si>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</si>
  <si>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</si>
  <si>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</si>
  <si>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</si>
  <si>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</si>
  <si>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</si>
  <si>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</si>
  <si>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</si>
  <si>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S191</t>
    </r>
    <r>
      <rPr>
        <sz val="11"/>
        <color theme="1"/>
        <rFont val="Arial Narrow"/>
        <family val="2"/>
      </rPr>
      <t>: Sistema Nacional de Investigadores</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</si>
  <si>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</si>
  <si>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</si>
  <si>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</si>
  <si>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</si>
  <si>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</si>
  <si>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</si>
  <si>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</si>
  <si>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</si>
  <si>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</si>
  <si>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</si>
  <si>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</si>
  <si>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</si>
  <si>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</si>
  <si>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</si>
  <si>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</si>
  <si>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</si>
  <si>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</si>
  <si>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</si>
  <si>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P001</t>
  </si>
  <si>
    <t>Porcentaje de actividades de monitoreo de ASM realizadas</t>
  </si>
  <si>
    <r>
      <rPr>
        <b/>
        <sz val="11"/>
        <color theme="1"/>
        <rFont val="Arial Narrow"/>
        <family val="2"/>
      </rPr>
      <t>P001</t>
    </r>
    <r>
      <rPr>
        <sz val="11"/>
        <color theme="1"/>
        <rFont val="Arial Narrow"/>
        <family val="2"/>
      </rPr>
      <t>: Diseño y evaluación de políticas en ciencia, tecnología e innovación</t>
    </r>
  </si>
  <si>
    <t>F003</t>
  </si>
  <si>
    <t>Porcentaje de convocatorias emitidas</t>
  </si>
  <si>
    <t xml:space="preserve">Porcentaje de proyectos (solicitudes) aprobados </t>
  </si>
  <si>
    <t>Porcentaje propuestas de solicitud de apoyo con evaluación</t>
  </si>
  <si>
    <t xml:space="preserve">Porcentaje de proyectos formalizados </t>
  </si>
  <si>
    <t>Causa: Las diferencias observadas entre el numerador aprobado y el numerador alcanzado obedece a que, algunos investigadores en el nivel de candidatos, a pesar de contar con la distinción, no cumplieron con los requisitos reglamentario para la entrega del apoyo económico. Por ejemplo, presentar un comprobante de adscripción institucional. En este sentido, el número de apoyos económicos otorgados en este trimestre es menor a lo aprobado.</t>
  </si>
  <si>
    <t>Porcentaje del presupuesto ejercido acumulado trimestralmente en la operación del programa.</t>
  </si>
  <si>
    <t xml:space="preserve">Causa: Las diferencias observadas se explican por lo siguiente. En el numerador se observa un monto pagado menor a lo esperado debido a que, algunos investigadores, a pesar de contar con la distinción, no cumplieron con los requisitos reglamentario para la entrega del apoyo económico. Por ejemplo, presentar un comprobante de adscripción institucional. Por otra parte el denominador alcanzado durante este trimestre es menor, debido a que el denominador proyectado da cuenta del presupuesto solicitado en el anteproyecto de presupuesto de egresos de la federación 2022. No obstante, derivado de las negociaciones en la cámara de Diputados, al final, el presupuesto que autorizó SHCP para el Pp. S191 asciende a 7,277,633,878 pesos. </t>
  </si>
  <si>
    <t xml:space="preserve">Porcentaje de estímulos económicos de la modalidad Investigador Nacional Nivel III  e Investigadores Eméritos con respecto al total de miembros del SNI entregados </t>
  </si>
  <si>
    <r>
      <rPr>
        <b/>
        <sz val="11"/>
        <color theme="1"/>
        <rFont val="Arial Narrow"/>
        <family val="2"/>
      </rPr>
      <t>F003</t>
    </r>
    <r>
      <rPr>
        <sz val="11"/>
        <color theme="1"/>
        <rFont val="Arial Narrow"/>
        <family val="2"/>
      </rPr>
      <t>: Programas nacionales estratégicos de ciencia, tecnología y vinculación con el sector social, público y privado</t>
    </r>
  </si>
  <si>
    <t>Causa: La aprobación de una Convocatoria fue el 29 de junio casi al final del segundo trimestre, debido a que se requiere la ejecucion de los proyectos en este ejercicio fiscal. 
Efecto: No se cumplió la meta ajustada debido a que se aprobó una convocatoria que no se había programado.</t>
  </si>
  <si>
    <t>Causa: "En el segundo trimestre de 2022 se aprobaron 317 proyectos de 338 considerados, debido a que en los dos ultimos meses del semestre disminuyó el numero de solictudes de aprobacion al CTA del Programa Presupuestario F003. 
Efecto: Se logró el 94% de avance en este indicador con respecto a la meta ajustada del segundo trimestre, debido a la falta de solicitudes de las secretarias técnicas.</t>
  </si>
  <si>
    <t xml:space="preserve">Causa: En el segundo trimestre se aprobaron 317 proyecto y se tenían contemplados 338, alcanzando el 94% del denominador de la meta establecida. 
Efecto: Hubo retrasos en la formalización de los CAR´s debido a cambios del personal en la Secretaría Administrativa del Programa, con lo que se formalizaron aproximadamente el 92% de los proyectos que se habían planeado. </t>
  </si>
  <si>
    <t>Causa: "En el segundo trimestre de 2022 se aprobaron 317 proyectos de 338 considerados, debido a que en los dos ultimos meses del semestre disminuyó el numero de propuestas de aprobacion al CTA del Programa Presupuestario F003.
Efecto: Se logró el 94% de avance en este indicador con respecto a la meta ajustada del segundo trimestre, debido a la falta de propuestas de las secretarias técnicas</t>
  </si>
  <si>
    <t xml:space="preserve">Causa: Actualmente, existen 7 ASM vigentes de programas presupuestarios del CONACyT, a los que les brindará un seguimiento periódico cada trimestre a través de un plan de seguimiento con actividades de monitoreo planificadas. Se espera que estas actividades permitan la conclusión de los ASM en tiempo y forma. </t>
  </si>
  <si>
    <t xml:space="preserve">Causa: Las diferencias observadas entre el numerador aprobado y el numerador alcanzado obedece a que, algunos investigadores en el nivel I, a pesar de contar con la distinción, no cumplieron con los requisitos reglamentario a para la entrega del apoyo económico. Por ejemplo, presentar un comprobante de adscripción institucional. En este sentido, el número de apoyos económicos otorgados en este trimestre es menor a lo aprobado. </t>
  </si>
  <si>
    <t>Causa: Las diferencias observadas entre el numerador aprobado y el numerador alcanzado obedece a que, algunos investigadores en el nivel II, a pesar de contar con la distinción, no cumplieron con los requisitos reglamentario a para la entrega del apoyo económico. Por ejemplo, presentar un comprobante de adscripción institucional. En este sentido, el número de apoyos económicos otorgados en este trimestre es menor a lo aprobado.</t>
  </si>
  <si>
    <t xml:space="preserve">Causa: Las diferencias observadas entre el numerador aprobado y el numerador alcanzado obedece a que, algunos investigadores en el nivel III y Eméritos, a pesar de contar con la distinción, no cumplieron con los requisitos reglamentario a para la entrega del apoyo económico. Por ejemplo, presentar un comprobante de adscripción institucional. En este sentido, el número de apoyos económicos otorgados en este trimestre es menor a lo aprobado. </t>
  </si>
  <si>
    <t>Porcentaje de proyectos de infraestructura apoyados</t>
  </si>
  <si>
    <t>Causa: En este semestre se autorizó la "Convocatoria Fortalecimiento de infraestructura y desarrollo de capacidades científicas 2022" para proyectos de infraestructura, pero aún se encuentra en proceso de formalización, por lo que será hasta el segundo semestre cuando se formalicen y se ministren los proyectos.
Efecto: Aun no hay proyectos formalizados en la modalidad de Infraestructura</t>
  </si>
  <si>
    <t>Porcentaje de proyectos de actividades generales de Ciencia, Tecnología e Innovación y acceso al conocimiento apoyados</t>
  </si>
  <si>
    <t xml:space="preserve">Causa: Debido a que en los primeros 4 meses del año se aprobaron 786 proyectos, se planeó un mayor numero de aprobaciones de proyectos y por tanto una mayor numero de proyectos ministrados, sin embargo, en los 2 últimos meses del semestre solo se aprobaron 72. 
Efecto: Con la disminución de proyectos aprobados, disminuyeron el numero de ministraciones, por ello, solo se apoyaron los 634 proyectos en la modalidad de actividades generales de Ciencia, Tecnología e Innovación. </t>
  </si>
  <si>
    <t>Porcentaje de proyectos para atender emergencias nacionales apoyados</t>
  </si>
  <si>
    <t xml:space="preserve">Causa: En este semestre se autorizó un apoyo bajo la modalidad de Emergencia Nacional, se formalizó en el mes de junio, sin embargo, aún no se ha recibido la documentación para la  ministración.
Efecto: No se llegó a la meta planeada. </t>
  </si>
  <si>
    <t>Porcentaje de proyectos por encargo de Estado apoyados</t>
  </si>
  <si>
    <t>Causa: En el primer semestre se aprobaron 29 proyectos de la modalidad por Encargo de Estado, se tenían contemplados 25 y se apoyaron 4 más debido a las solicitudes de las Secretarias Técnicas. 
Efecto: Se apoyaron 4 proyectos más, lo cual se rebasó el porcentaje de este indicador.</t>
  </si>
  <si>
    <t>Porcentaje de ASM reportados en SSAS respecto del total de ASM vigentes</t>
  </si>
  <si>
    <t xml:space="preserve">Causa: Se registraron en el SSAS de CONEVAL 6 nuevos ASM, derivados de las Evaluaciones del Programa Anual de Evaluación (PAE) del año 2021. A estos 6 ASM se suma uno adicional de ciclos presupuestarios anteriores que aún está pendiente de concluir. A estos ASM se les brinda un seguimiento periódico para su conclusión en las fechas comprometidas ante las instancias coordinadoras, CONEVAL y UED de SHCP. </t>
  </si>
  <si>
    <t xml:space="preserve">Tasa de Variación de días invertidos en el proceso de recopilación, procesamiento e integración del Informe de Actividades y de Autoevaluación del Consejo Nacional de Ciencia y Tecnología </t>
  </si>
  <si>
    <t xml:space="preserve">Causa: La meta fue superior a lo esperado debido a que los Informes pasan por el proceso de recopilación, procesamiento e integración, el cual concluye con la publicación de los Informes en el Sistema Integrado de Información sobre Investigación Científica, Desarrollo Tecnológico e Innovación (SIICYT), este proceso se encuentra sujeto a las reuniones de la Junta de Gobierno, ya que es en estas sesiones en las que se aprueban los documentos. Una vez que son aprobados, se pueden poner a disposición de la comunidad científica, académica y el publico en general. El retraso en las Sesiones ocasiona el incremento en el número de días invertidos en el procesamiento y publicación de los Informes de Actividades y de Autoevaluación. </t>
  </si>
  <si>
    <t xml:space="preserve">Consultas promedio por días del Informe de Actividades y del Informe de Autoevaluación del Consejo Nacional de Ciencia y Tecnología </t>
  </si>
  <si>
    <t xml:space="preserve">Causa: La meta fue superior a lo esperado debido a que los Informes pasan por el proceso de recopilación, procesamiento e integración, el cual concluye con la publicación de los Informes en el Sistema Integrado de Información sobre Investigación Científica, Desarrollo Tecnológico e Innovación (SIICYT), este proceso se encuentra sujeto a las reuniones de la Junta de Gobierno, ya que es en estas en las que se aprueban los documentos. Una vez que son aprobados, se ponen a disposición de la comunidad científica, académica y del publico en general para su consulta. Por lo anterior, el número de consultas promedio depende de la fecha en la que se publica el Informe de Actividades y el de Autoevaluación.  </t>
  </si>
  <si>
    <t>Cuadro 1: Cumplimiento de las metas al segundo trimestre de 2022 de los Indicadores de las MIR del CONACYT</t>
  </si>
  <si>
    <t>Cuadro 2: Porcentaje de Cumplimiento de las metas al segundo trimestre de 2022 de los Indicadores de las MIR del CONACYT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</si>
</sst>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5">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4" fontId="0" fillId="0" borderId="4" xfId="0" applyNumberFormat="1" applyBorder="1"/>
    <xf numFmtId="4" fontId="0" fillId="0" borderId="4" xfId="0" applyNumberFormat="1" applyFill="1" applyBorder="1"/>
    <xf numFmtId="0" fontId="0" fillId="0" borderId="4" xfId="0" applyBorder="1" applyAlignment="1">
      <alignment wrapText="1"/>
    </xf>
    <xf numFmtId="4" fontId="9" fillId="0" borderId="4" xfId="1" applyNumberFormat="1" applyFont="1" applyFill="1" applyBorder="1"/>
    <xf numFmtId="4" fontId="9" fillId="0" borderId="4" xfId="0" applyNumberFormat="1" applyFont="1" applyFill="1" applyBorder="1"/>
    <xf numFmtId="10" fontId="6" fillId="2" borderId="0" xfId="1" applyNumberFormat="1" applyFont="1" applyFill="1" applyAlignment="1">
      <alignment horizontal="center" vertical="center"/>
    </xf>
    <xf numFmtId="0" fontId="0" fillId="0" borderId="0" xfId="0" applyFill="1"/>
    <xf numFmtId="0" fontId="0" fillId="0" borderId="4" xfId="0" applyFill="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
  <sheetViews>
    <sheetView tabSelected="1" zoomScale="90" zoomScaleNormal="90" workbookViewId="0">
      <pane xSplit="2" ySplit="1" topLeftCell="F2" activePane="bottomRight" state="frozen"/>
      <selection pane="topRight" activeCell="C1" sqref="C1"/>
      <selection pane="bottomLeft" activeCell="A2" sqref="A2"/>
      <selection pane="bottomRight" activeCell="O2" sqref="O2"/>
    </sheetView>
  </sheetViews>
  <sheetFormatPr baseColWidth="10" defaultRowHeight="16.5" customHeight="1" x14ac:dyDescent="0.25"/>
  <cols>
    <col min="1" max="1" width="15.7109375" customWidth="1"/>
    <col min="2" max="2" width="29" customWidth="1"/>
    <col min="3" max="3" width="21.28515625" bestFit="1" customWidth="1"/>
    <col min="4" max="4" width="16.42578125" customWidth="1"/>
    <col min="5" max="5" width="20.42578125" bestFit="1" customWidth="1"/>
    <col min="6" max="6" width="14.42578125" customWidth="1"/>
    <col min="7" max="8" width="21.42578125" bestFit="1" customWidth="1"/>
    <col min="9" max="9" width="15.42578125" customWidth="1"/>
    <col min="10" max="10" width="20.85546875" bestFit="1" customWidth="1"/>
    <col min="11" max="11" width="24.140625" bestFit="1" customWidth="1"/>
    <col min="12" max="12" width="19.5703125" bestFit="1" customWidth="1"/>
    <col min="13" max="13" width="23.28515625" bestFit="1" customWidth="1"/>
    <col min="14" max="14" width="50.85546875" customWidth="1"/>
  </cols>
  <sheetData>
    <row r="1" spans="1:16" ht="51" x14ac:dyDescent="0.25">
      <c r="A1" s="10" t="s">
        <v>11</v>
      </c>
      <c r="B1" s="10" t="s">
        <v>12</v>
      </c>
      <c r="C1" s="10" t="s">
        <v>13</v>
      </c>
      <c r="D1" s="11" t="s">
        <v>14</v>
      </c>
      <c r="E1" s="11" t="s">
        <v>15</v>
      </c>
      <c r="F1" s="10" t="s">
        <v>16</v>
      </c>
      <c r="G1" s="11" t="s">
        <v>17</v>
      </c>
      <c r="H1" s="11" t="s">
        <v>18</v>
      </c>
      <c r="I1" s="10" t="s">
        <v>19</v>
      </c>
      <c r="J1" s="10" t="s">
        <v>20</v>
      </c>
      <c r="K1" s="10" t="s">
        <v>21</v>
      </c>
      <c r="L1" s="10" t="s">
        <v>22</v>
      </c>
      <c r="M1" s="10" t="s">
        <v>23</v>
      </c>
      <c r="N1" s="10" t="s">
        <v>24</v>
      </c>
      <c r="P1" s="18"/>
    </row>
    <row r="2" spans="1:16" ht="90.75" customHeight="1" x14ac:dyDescent="0.25">
      <c r="A2" s="19" t="s">
        <v>32</v>
      </c>
      <c r="B2" s="19" t="s">
        <v>33</v>
      </c>
      <c r="C2" s="12"/>
      <c r="D2" s="12"/>
      <c r="E2" s="12"/>
      <c r="F2" s="12">
        <v>0</v>
      </c>
      <c r="G2" s="12">
        <v>0</v>
      </c>
      <c r="H2" s="12">
        <v>0</v>
      </c>
      <c r="I2" s="12">
        <v>100</v>
      </c>
      <c r="J2" s="12">
        <v>1</v>
      </c>
      <c r="K2" s="12">
        <v>1</v>
      </c>
      <c r="L2" s="15" t="e">
        <f t="shared" ref="L2:L14" si="0">+(I2/C2)*100</f>
        <v>#DIV/0!</v>
      </c>
      <c r="M2" s="16" t="e">
        <f>+(I2/F2)*100</f>
        <v>#DIV/0!</v>
      </c>
      <c r="N2" s="14" t="s">
        <v>42</v>
      </c>
    </row>
    <row r="3" spans="1:16" ht="90.75" customHeight="1" x14ac:dyDescent="0.25">
      <c r="A3" s="19" t="s">
        <v>32</v>
      </c>
      <c r="B3" s="19" t="s">
        <v>34</v>
      </c>
      <c r="C3" s="12"/>
      <c r="D3" s="12"/>
      <c r="E3" s="12"/>
      <c r="F3" s="12">
        <v>100</v>
      </c>
      <c r="G3" s="12">
        <v>338</v>
      </c>
      <c r="H3" s="12">
        <v>338</v>
      </c>
      <c r="I3" s="12">
        <v>100</v>
      </c>
      <c r="J3" s="12">
        <v>317</v>
      </c>
      <c r="K3" s="12">
        <v>317</v>
      </c>
      <c r="L3" s="15" t="e">
        <f t="shared" si="0"/>
        <v>#DIV/0!</v>
      </c>
      <c r="M3" s="16">
        <f>+(I3/F3)*100</f>
        <v>100</v>
      </c>
      <c r="N3" s="14" t="s">
        <v>43</v>
      </c>
    </row>
    <row r="4" spans="1:16" ht="90.75" customHeight="1" x14ac:dyDescent="0.25">
      <c r="A4" s="19" t="s">
        <v>32</v>
      </c>
      <c r="B4" s="19" t="s">
        <v>35</v>
      </c>
      <c r="C4" s="12"/>
      <c r="D4" s="12"/>
      <c r="E4" s="12"/>
      <c r="F4" s="12">
        <v>100</v>
      </c>
      <c r="G4" s="12">
        <v>338</v>
      </c>
      <c r="H4" s="12">
        <v>338</v>
      </c>
      <c r="I4" s="12">
        <v>100</v>
      </c>
      <c r="J4" s="12">
        <v>317</v>
      </c>
      <c r="K4" s="12">
        <v>317</v>
      </c>
      <c r="L4" s="15" t="e">
        <f t="shared" si="0"/>
        <v>#DIV/0!</v>
      </c>
      <c r="M4" s="16">
        <f>+(I4/F4)*100</f>
        <v>100</v>
      </c>
      <c r="N4" s="14" t="s">
        <v>45</v>
      </c>
    </row>
    <row r="5" spans="1:16" ht="90.75" customHeight="1" x14ac:dyDescent="0.25">
      <c r="A5" s="19" t="s">
        <v>32</v>
      </c>
      <c r="B5" s="19" t="s">
        <v>36</v>
      </c>
      <c r="C5" s="12"/>
      <c r="D5" s="12"/>
      <c r="E5" s="12"/>
      <c r="F5" s="12">
        <v>216.27</v>
      </c>
      <c r="G5" s="12">
        <v>731</v>
      </c>
      <c r="H5" s="12">
        <v>338</v>
      </c>
      <c r="I5" s="12">
        <v>211.99</v>
      </c>
      <c r="J5" s="12">
        <v>672</v>
      </c>
      <c r="K5" s="12">
        <v>317</v>
      </c>
      <c r="L5" s="15" t="e">
        <f t="shared" si="0"/>
        <v>#DIV/0!</v>
      </c>
      <c r="M5" s="16">
        <f>+(I5/F5)*100</f>
        <v>98.020992278170809</v>
      </c>
      <c r="N5" s="14" t="s">
        <v>44</v>
      </c>
    </row>
    <row r="6" spans="1:16" ht="90.75" customHeight="1" x14ac:dyDescent="0.25">
      <c r="A6" s="19" t="s">
        <v>32</v>
      </c>
      <c r="B6" s="19" t="s">
        <v>50</v>
      </c>
      <c r="C6" s="12"/>
      <c r="D6" s="12"/>
      <c r="E6" s="12"/>
      <c r="F6" s="12">
        <v>0.91</v>
      </c>
      <c r="G6" s="12">
        <v>8</v>
      </c>
      <c r="H6" s="12">
        <v>879</v>
      </c>
      <c r="I6" s="12">
        <v>0</v>
      </c>
      <c r="J6" s="12">
        <v>0</v>
      </c>
      <c r="K6" s="12">
        <v>663</v>
      </c>
      <c r="L6" s="15" t="e">
        <f t="shared" si="0"/>
        <v>#DIV/0!</v>
      </c>
      <c r="M6" s="16">
        <f>+(I6/F6)*100</f>
        <v>0</v>
      </c>
      <c r="N6" s="14" t="s">
        <v>51</v>
      </c>
    </row>
    <row r="7" spans="1:16" ht="90.75" customHeight="1" x14ac:dyDescent="0.25">
      <c r="A7" s="19" t="s">
        <v>32</v>
      </c>
      <c r="B7" s="19" t="s">
        <v>52</v>
      </c>
      <c r="C7" s="12"/>
      <c r="D7" s="12"/>
      <c r="E7" s="12"/>
      <c r="F7" s="12">
        <v>96.13</v>
      </c>
      <c r="G7" s="12">
        <v>845</v>
      </c>
      <c r="H7" s="12">
        <v>879</v>
      </c>
      <c r="I7" s="12">
        <v>95.63</v>
      </c>
      <c r="J7" s="12">
        <v>634</v>
      </c>
      <c r="K7" s="12">
        <v>663</v>
      </c>
      <c r="L7" s="15" t="e">
        <f t="shared" si="0"/>
        <v>#DIV/0!</v>
      </c>
      <c r="M7" s="16">
        <f t="shared" ref="M7:M18" si="1">+(I7/F7)*100</f>
        <v>99.479871008009994</v>
      </c>
      <c r="N7" s="14" t="s">
        <v>53</v>
      </c>
    </row>
    <row r="8" spans="1:16" ht="90.75" customHeight="1" x14ac:dyDescent="0.25">
      <c r="A8" s="19" t="s">
        <v>32</v>
      </c>
      <c r="B8" s="19" t="s">
        <v>54</v>
      </c>
      <c r="C8" s="12"/>
      <c r="D8" s="12"/>
      <c r="E8" s="12"/>
      <c r="F8" s="12">
        <v>0.11</v>
      </c>
      <c r="G8" s="12">
        <v>1</v>
      </c>
      <c r="H8" s="12">
        <v>879</v>
      </c>
      <c r="I8" s="12">
        <v>0</v>
      </c>
      <c r="J8" s="12">
        <v>0</v>
      </c>
      <c r="K8" s="12">
        <v>663</v>
      </c>
      <c r="L8" s="15" t="e">
        <f t="shared" si="0"/>
        <v>#DIV/0!</v>
      </c>
      <c r="M8" s="16">
        <f t="shared" si="1"/>
        <v>0</v>
      </c>
      <c r="N8" s="14" t="s">
        <v>55</v>
      </c>
    </row>
    <row r="9" spans="1:16" ht="90.75" customHeight="1" x14ac:dyDescent="0.25">
      <c r="A9" s="19" t="s">
        <v>32</v>
      </c>
      <c r="B9" s="19" t="s">
        <v>56</v>
      </c>
      <c r="C9" s="12"/>
      <c r="D9" s="12"/>
      <c r="E9" s="12"/>
      <c r="F9" s="12">
        <v>2.84</v>
      </c>
      <c r="G9" s="12">
        <v>25</v>
      </c>
      <c r="H9" s="12">
        <v>879</v>
      </c>
      <c r="I9" s="12">
        <v>4.37</v>
      </c>
      <c r="J9" s="12">
        <v>29</v>
      </c>
      <c r="K9" s="12">
        <v>663</v>
      </c>
      <c r="L9" s="15" t="e">
        <f t="shared" si="0"/>
        <v>#DIV/0!</v>
      </c>
      <c r="M9" s="16">
        <f t="shared" si="1"/>
        <v>153.87323943661971</v>
      </c>
      <c r="N9" s="14" t="s">
        <v>57</v>
      </c>
    </row>
    <row r="10" spans="1:16" ht="90.75" customHeight="1" x14ac:dyDescent="0.25">
      <c r="A10" s="19" t="s">
        <v>29</v>
      </c>
      <c r="B10" s="19" t="s">
        <v>30</v>
      </c>
      <c r="C10" s="12">
        <v>50</v>
      </c>
      <c r="D10" s="12">
        <v>12</v>
      </c>
      <c r="E10" s="12">
        <v>24</v>
      </c>
      <c r="F10" s="12">
        <v>50</v>
      </c>
      <c r="G10" s="12">
        <v>14</v>
      </c>
      <c r="H10" s="12">
        <v>28</v>
      </c>
      <c r="I10" s="12">
        <v>50</v>
      </c>
      <c r="J10" s="12">
        <v>14</v>
      </c>
      <c r="K10" s="12">
        <v>28</v>
      </c>
      <c r="L10" s="15">
        <f t="shared" si="0"/>
        <v>100</v>
      </c>
      <c r="M10" s="16">
        <f t="shared" si="1"/>
        <v>100</v>
      </c>
      <c r="N10" s="14" t="s">
        <v>46</v>
      </c>
    </row>
    <row r="11" spans="1:16" ht="90.75" customHeight="1" x14ac:dyDescent="0.25">
      <c r="A11" s="19" t="s">
        <v>29</v>
      </c>
      <c r="B11" s="19" t="s">
        <v>58</v>
      </c>
      <c r="C11" s="12">
        <v>100</v>
      </c>
      <c r="D11" s="12">
        <v>6</v>
      </c>
      <c r="E11" s="12">
        <v>6</v>
      </c>
      <c r="F11" s="12">
        <v>100</v>
      </c>
      <c r="G11" s="12">
        <v>7</v>
      </c>
      <c r="H11" s="12">
        <v>7</v>
      </c>
      <c r="I11" s="12">
        <v>100</v>
      </c>
      <c r="J11" s="12">
        <v>7</v>
      </c>
      <c r="K11" s="12">
        <v>7</v>
      </c>
      <c r="L11" s="15">
        <f t="shared" si="0"/>
        <v>100</v>
      </c>
      <c r="M11" s="16">
        <f t="shared" si="1"/>
        <v>100</v>
      </c>
      <c r="N11" s="14" t="s">
        <v>59</v>
      </c>
    </row>
    <row r="12" spans="1:16" ht="90.75" customHeight="1" x14ac:dyDescent="0.25">
      <c r="A12" s="19" t="s">
        <v>29</v>
      </c>
      <c r="B12" s="19" t="s">
        <v>60</v>
      </c>
      <c r="C12" s="12">
        <v>-1.43</v>
      </c>
      <c r="D12" s="12">
        <v>69</v>
      </c>
      <c r="E12" s="12">
        <v>70</v>
      </c>
      <c r="F12" s="12">
        <v>-6.73</v>
      </c>
      <c r="G12" s="12">
        <v>97</v>
      </c>
      <c r="H12" s="12">
        <v>104</v>
      </c>
      <c r="I12" s="12">
        <v>2.88</v>
      </c>
      <c r="J12" s="12">
        <v>107</v>
      </c>
      <c r="K12" s="12">
        <v>104</v>
      </c>
      <c r="L12" s="15">
        <f>+(((D12/E12)-(J12/K12)*100)/(D12/E12))+100</f>
        <v>-3.3756967670011022</v>
      </c>
      <c r="M12" s="16">
        <f>+((((G12/H12)-(J12/K12))*100)/(G12/H12))+100</f>
        <v>89.690721649484544</v>
      </c>
      <c r="N12" s="14" t="s">
        <v>61</v>
      </c>
    </row>
    <row r="13" spans="1:16" ht="90.75" customHeight="1" x14ac:dyDescent="0.25">
      <c r="A13" s="19" t="s">
        <v>29</v>
      </c>
      <c r="B13" s="19" t="s">
        <v>62</v>
      </c>
      <c r="C13" s="12">
        <v>5.34</v>
      </c>
      <c r="D13" s="12">
        <v>2880</v>
      </c>
      <c r="E13" s="12">
        <v>539</v>
      </c>
      <c r="F13" s="12">
        <v>1.94</v>
      </c>
      <c r="G13" s="12">
        <v>1028</v>
      </c>
      <c r="H13" s="12">
        <v>529</v>
      </c>
      <c r="I13" s="12">
        <v>2.27</v>
      </c>
      <c r="J13" s="12">
        <v>1232</v>
      </c>
      <c r="K13" s="12">
        <v>543</v>
      </c>
      <c r="L13" s="15">
        <f t="shared" si="0"/>
        <v>42.509363295880156</v>
      </c>
      <c r="M13" s="16">
        <f t="shared" si="1"/>
        <v>117.01030927835052</v>
      </c>
      <c r="N13" s="14" t="s">
        <v>63</v>
      </c>
    </row>
    <row r="14" spans="1:16" ht="90.75" customHeight="1" x14ac:dyDescent="0.25">
      <c r="A14" s="19" t="s">
        <v>25</v>
      </c>
      <c r="B14" s="19" t="s">
        <v>26</v>
      </c>
      <c r="C14" s="12">
        <v>12.45</v>
      </c>
      <c r="D14" s="12">
        <v>57036</v>
      </c>
      <c r="E14" s="12">
        <v>458184</v>
      </c>
      <c r="F14" s="12">
        <v>12.45</v>
      </c>
      <c r="G14" s="12">
        <v>57036</v>
      </c>
      <c r="H14" s="12">
        <v>458184</v>
      </c>
      <c r="I14" s="12">
        <v>7.16</v>
      </c>
      <c r="J14" s="12">
        <v>32794</v>
      </c>
      <c r="K14" s="12">
        <v>458184</v>
      </c>
      <c r="L14" s="15">
        <f t="shared" si="0"/>
        <v>57.510040160642575</v>
      </c>
      <c r="M14" s="16">
        <f t="shared" si="1"/>
        <v>57.510040160642575</v>
      </c>
      <c r="N14" s="14" t="s">
        <v>37</v>
      </c>
    </row>
    <row r="15" spans="1:16" ht="81.75" customHeight="1" x14ac:dyDescent="0.25">
      <c r="A15" s="19" t="s">
        <v>25</v>
      </c>
      <c r="B15" s="19" t="s">
        <v>27</v>
      </c>
      <c r="C15" s="12">
        <v>26.83</v>
      </c>
      <c r="D15" s="12">
        <v>122910</v>
      </c>
      <c r="E15" s="12">
        <v>458184</v>
      </c>
      <c r="F15" s="12">
        <v>26.83</v>
      </c>
      <c r="G15" s="12">
        <v>122910</v>
      </c>
      <c r="H15" s="12">
        <v>458184</v>
      </c>
      <c r="I15" s="12">
        <v>22.48</v>
      </c>
      <c r="J15" s="12">
        <v>103006</v>
      </c>
      <c r="K15" s="12">
        <v>458184</v>
      </c>
      <c r="L15" s="15">
        <f t="shared" ref="L15:L18" si="2">+(I15/C15)*100</f>
        <v>83.786805814386895</v>
      </c>
      <c r="M15" s="16">
        <f t="shared" si="1"/>
        <v>83.786805814386895</v>
      </c>
      <c r="N15" s="14" t="s">
        <v>47</v>
      </c>
    </row>
    <row r="16" spans="1:16" ht="87" customHeight="1" x14ac:dyDescent="0.25">
      <c r="A16" s="19" t="s">
        <v>25</v>
      </c>
      <c r="B16" s="19" t="s">
        <v>28</v>
      </c>
      <c r="C16" s="12">
        <v>6.92</v>
      </c>
      <c r="D16" s="12">
        <v>31710</v>
      </c>
      <c r="E16" s="12">
        <v>458184</v>
      </c>
      <c r="F16" s="13">
        <v>6.92</v>
      </c>
      <c r="G16" s="13">
        <v>31710</v>
      </c>
      <c r="H16" s="13">
        <v>458184</v>
      </c>
      <c r="I16" s="12">
        <v>6.03</v>
      </c>
      <c r="J16" s="12">
        <v>27635</v>
      </c>
      <c r="K16" s="12">
        <v>458184</v>
      </c>
      <c r="L16" s="15">
        <f t="shared" si="2"/>
        <v>87.138728323699425</v>
      </c>
      <c r="M16" s="16">
        <f t="shared" si="1"/>
        <v>87.138728323699425</v>
      </c>
      <c r="N16" s="14" t="s">
        <v>48</v>
      </c>
    </row>
    <row r="17" spans="1:14" ht="90.75" customHeight="1" x14ac:dyDescent="0.25">
      <c r="A17" s="19" t="s">
        <v>25</v>
      </c>
      <c r="B17" s="19" t="s">
        <v>40</v>
      </c>
      <c r="C17" s="12">
        <v>3.81</v>
      </c>
      <c r="D17" s="12">
        <v>17436</v>
      </c>
      <c r="E17" s="12">
        <v>458184</v>
      </c>
      <c r="F17" s="13">
        <v>3.81</v>
      </c>
      <c r="G17" s="13">
        <v>17436</v>
      </c>
      <c r="H17" s="13">
        <v>458184</v>
      </c>
      <c r="I17" s="12">
        <v>3.44</v>
      </c>
      <c r="J17" s="12">
        <v>15777</v>
      </c>
      <c r="K17" s="12">
        <v>458184</v>
      </c>
      <c r="L17" s="15">
        <f t="shared" si="2"/>
        <v>90.28871391076116</v>
      </c>
      <c r="M17" s="16">
        <f t="shared" si="1"/>
        <v>90.28871391076116</v>
      </c>
      <c r="N17" s="14" t="s">
        <v>49</v>
      </c>
    </row>
    <row r="18" spans="1:14" ht="91.5" customHeight="1" x14ac:dyDescent="0.25">
      <c r="A18" s="19" t="s">
        <v>25</v>
      </c>
      <c r="B18" s="19" t="s">
        <v>38</v>
      </c>
      <c r="C18" s="12">
        <v>50</v>
      </c>
      <c r="D18" s="12">
        <v>4043626115.9499998</v>
      </c>
      <c r="E18" s="12">
        <v>8087252231.8900003</v>
      </c>
      <c r="F18" s="12">
        <v>50</v>
      </c>
      <c r="G18" s="12">
        <v>4043626115.9499998</v>
      </c>
      <c r="H18" s="12">
        <v>8087252231.8900003</v>
      </c>
      <c r="I18" s="12">
        <v>54.9</v>
      </c>
      <c r="J18" s="12">
        <v>3995495706.3200002</v>
      </c>
      <c r="K18" s="12">
        <v>7277633878</v>
      </c>
      <c r="L18" s="15">
        <f t="shared" si="2"/>
        <v>109.79999999999998</v>
      </c>
      <c r="M18" s="16">
        <f t="shared" si="1"/>
        <v>109.79999999999998</v>
      </c>
      <c r="N18" s="14" t="s">
        <v>39</v>
      </c>
    </row>
  </sheetData>
  <autoFilter ref="A1:N18"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zoomScale="90" zoomScaleNormal="90" workbookViewId="0">
      <selection activeCell="E6" sqref="E6"/>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24" t="s">
        <v>64</v>
      </c>
      <c r="C2" s="24"/>
      <c r="D2" s="24"/>
      <c r="E2" s="24"/>
      <c r="F2" s="24"/>
    </row>
    <row r="3" spans="2:6" ht="23.25" thickBot="1" x14ac:dyDescent="0.3">
      <c r="B3" s="2"/>
      <c r="C3" s="2"/>
      <c r="D3" s="2"/>
      <c r="E3" s="2"/>
      <c r="F3" s="2"/>
    </row>
    <row r="4" spans="2:6" ht="15.75" x14ac:dyDescent="0.25">
      <c r="B4" s="20" t="s">
        <v>1</v>
      </c>
      <c r="C4" s="22" t="s">
        <v>2</v>
      </c>
      <c r="D4" s="22"/>
      <c r="E4" s="22"/>
      <c r="F4" s="22" t="s">
        <v>0</v>
      </c>
    </row>
    <row r="5" spans="2:6" ht="32.25" thickBot="1" x14ac:dyDescent="0.3">
      <c r="B5" s="21"/>
      <c r="C5" s="8" t="s">
        <v>3</v>
      </c>
      <c r="D5" s="8" t="s">
        <v>4</v>
      </c>
      <c r="E5" s="8" t="s">
        <v>5</v>
      </c>
      <c r="F5" s="23"/>
    </row>
    <row r="6" spans="2:6" ht="34.5" customHeight="1" x14ac:dyDescent="0.25">
      <c r="B6" s="3" t="s">
        <v>41</v>
      </c>
      <c r="C6" s="7">
        <v>3</v>
      </c>
      <c r="D6" s="7">
        <v>4</v>
      </c>
      <c r="E6" s="7">
        <v>1</v>
      </c>
      <c r="F6" s="7">
        <f t="shared" ref="F6:F8" si="0">SUM(C6:E6)</f>
        <v>8</v>
      </c>
    </row>
    <row r="7" spans="2:6" ht="34.5" customHeight="1" x14ac:dyDescent="0.25">
      <c r="B7" s="3" t="s">
        <v>10</v>
      </c>
      <c r="C7" s="7">
        <v>1</v>
      </c>
      <c r="D7" s="7">
        <v>4</v>
      </c>
      <c r="E7" s="7"/>
      <c r="F7" s="7">
        <f t="shared" si="0"/>
        <v>5</v>
      </c>
    </row>
    <row r="8" spans="2:6" ht="34.5" customHeight="1" x14ac:dyDescent="0.25">
      <c r="B8" s="3" t="s">
        <v>31</v>
      </c>
      <c r="C8" s="7"/>
      <c r="D8" s="7">
        <v>3</v>
      </c>
      <c r="E8" s="7">
        <v>1</v>
      </c>
      <c r="F8" s="7">
        <f t="shared" si="0"/>
        <v>4</v>
      </c>
    </row>
    <row r="9" spans="2:6" ht="15.75" x14ac:dyDescent="0.25">
      <c r="B9" s="4" t="s">
        <v>0</v>
      </c>
      <c r="C9" s="5">
        <f>SUM(C6:C8)</f>
        <v>4</v>
      </c>
      <c r="D9" s="5">
        <f>SUM(D6:D8)</f>
        <v>11</v>
      </c>
      <c r="E9" s="5">
        <f>SUM(E6:E8)</f>
        <v>2</v>
      </c>
      <c r="F9" s="5">
        <f>SUM(F6:F8)</f>
        <v>17</v>
      </c>
    </row>
    <row r="10" spans="2:6" ht="16.5" x14ac:dyDescent="0.3">
      <c r="B10" s="1"/>
      <c r="C10" s="1"/>
      <c r="D10" s="1"/>
      <c r="E10" s="1"/>
      <c r="F10" s="1"/>
    </row>
    <row r="11" spans="2:6" ht="16.5" x14ac:dyDescent="0.3">
      <c r="B11" s="1"/>
      <c r="C11" s="1"/>
      <c r="D11" s="1"/>
      <c r="E11" s="1"/>
      <c r="F11" s="1"/>
    </row>
    <row r="12" spans="2:6" ht="22.5" x14ac:dyDescent="0.25">
      <c r="B12" s="24" t="s">
        <v>65</v>
      </c>
      <c r="C12" s="24"/>
      <c r="D12" s="24"/>
      <c r="E12" s="24"/>
      <c r="F12" s="24"/>
    </row>
    <row r="13" spans="2:6" ht="23.25" thickBot="1" x14ac:dyDescent="0.3">
      <c r="B13" s="2"/>
      <c r="C13" s="2"/>
      <c r="D13" s="2"/>
      <c r="E13" s="2"/>
      <c r="F13" s="2"/>
    </row>
    <row r="14" spans="2:6" ht="15.75" x14ac:dyDescent="0.25">
      <c r="B14" s="20" t="s">
        <v>1</v>
      </c>
      <c r="C14" s="22" t="s">
        <v>6</v>
      </c>
      <c r="D14" s="22"/>
      <c r="E14" s="22"/>
      <c r="F14" s="22" t="s">
        <v>0</v>
      </c>
    </row>
    <row r="15" spans="2:6" ht="32.25" thickBot="1" x14ac:dyDescent="0.3">
      <c r="B15" s="21"/>
      <c r="C15" s="8" t="s">
        <v>7</v>
      </c>
      <c r="D15" s="8" t="s">
        <v>8</v>
      </c>
      <c r="E15" s="8" t="s">
        <v>9</v>
      </c>
      <c r="F15" s="23"/>
    </row>
    <row r="16" spans="2:6" ht="33" x14ac:dyDescent="0.25">
      <c r="B16" s="3" t="s">
        <v>41</v>
      </c>
      <c r="C16" s="17">
        <v>0.375</v>
      </c>
      <c r="D16" s="17">
        <v>0.5</v>
      </c>
      <c r="E16" s="17">
        <v>0.125</v>
      </c>
      <c r="F16" s="17">
        <f t="shared" ref="F16:F18" si="1">SUM(C16:E16)</f>
        <v>1</v>
      </c>
    </row>
    <row r="17" spans="2:6" ht="16.5" x14ac:dyDescent="0.25">
      <c r="B17" s="3" t="s">
        <v>10</v>
      </c>
      <c r="C17" s="17">
        <v>0.2</v>
      </c>
      <c r="D17" s="17">
        <v>0.8</v>
      </c>
      <c r="E17" s="17"/>
      <c r="F17" s="17">
        <f t="shared" si="1"/>
        <v>1</v>
      </c>
    </row>
    <row r="18" spans="2:6" ht="33" x14ac:dyDescent="0.25">
      <c r="B18" s="3" t="s">
        <v>31</v>
      </c>
      <c r="C18" s="17"/>
      <c r="D18" s="17">
        <v>0.75</v>
      </c>
      <c r="E18" s="17">
        <v>0.25</v>
      </c>
      <c r="F18" s="17">
        <f t="shared" si="1"/>
        <v>1</v>
      </c>
    </row>
    <row r="19" spans="2:6" ht="15.75" x14ac:dyDescent="0.25">
      <c r="B19" s="4" t="s">
        <v>0</v>
      </c>
      <c r="C19" s="9">
        <f>+(C9/F9)</f>
        <v>0.23529411764705882</v>
      </c>
      <c r="D19" s="9">
        <f>+(D9/F9)</f>
        <v>0.6470588235294118</v>
      </c>
      <c r="E19" s="9">
        <f>+(E9/F9)</f>
        <v>0.11764705882352941</v>
      </c>
      <c r="F19" s="9">
        <f>SUM(C19:E19)</f>
        <v>1</v>
      </c>
    </row>
    <row r="20" spans="2:6" ht="16.5" x14ac:dyDescent="0.25">
      <c r="B20" s="3"/>
    </row>
    <row r="24" spans="2:6" x14ac:dyDescent="0.25">
      <c r="F24" s="6"/>
    </row>
  </sheetData>
  <mergeCells count="8">
    <mergeCell ref="B14:B15"/>
    <mergeCell ref="C14:E14"/>
    <mergeCell ref="F14:F15"/>
    <mergeCell ref="B2:F2"/>
    <mergeCell ref="B4:B5"/>
    <mergeCell ref="C4:E4"/>
    <mergeCell ref="F4:F5"/>
    <mergeCell ref="B12:F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Administrador</cp:lastModifiedBy>
  <dcterms:created xsi:type="dcterms:W3CDTF">2016-04-18T16:28:59Z</dcterms:created>
  <dcterms:modified xsi:type="dcterms:W3CDTF">2022-07-20T18:40:36Z</dcterms:modified>
</cp:coreProperties>
</file>