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E:\MICHELLE DELARRUE\2022\Reporte de metas MIR\MdV 4° Trimestre\Medios de verificación\P001\Dias invertidos informes\"/>
    </mc:Choice>
  </mc:AlternateContent>
  <xr:revisionPtr revIDLastSave="0" documentId="13_ncr:1_{3889BE5F-D153-4EE3-9500-5AFA16473B02}" xr6:coauthVersionLast="36" xr6:coauthVersionMax="45" xr10:uidLastSave="{00000000-0000-0000-0000-000000000000}"/>
  <bookViews>
    <workbookView xWindow="-120" yWindow="-120" windowWidth="29040" windowHeight="15840" activeTab="1" xr2:uid="{41D3EA3C-F6C3-43B5-BDBF-3E65335804F7}"/>
  </bookViews>
  <sheets>
    <sheet name="P001" sheetId="1" r:id="rId1"/>
    <sheet name="Proyección Días Integración Inf" sheetId="3" r:id="rId2"/>
  </sheets>
  <definedNames>
    <definedName name="_xlnm._FilterDatabase" localSheetId="0" hidden="1">'P001'!$C$1:$U$17</definedName>
    <definedName name="_xlnm.Print_Area" localSheetId="1">'Proyección Días Integración Inf'!$A$1:$F$22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3" l="1"/>
  <c r="D3" i="3" l="1"/>
  <c r="A19" i="3"/>
  <c r="D4" i="3"/>
  <c r="B20" i="3" l="1"/>
  <c r="D5" i="3" l="1"/>
  <c r="L8" i="1" l="1"/>
  <c r="L16" i="1"/>
  <c r="I16" i="1"/>
  <c r="L15" i="1"/>
  <c r="I15" i="1"/>
  <c r="P11" i="1"/>
  <c r="L11" i="1"/>
  <c r="I11" i="1"/>
  <c r="S11" i="1" l="1"/>
  <c r="T11" i="1"/>
  <c r="D6" i="3" l="1"/>
  <c r="D7" i="3"/>
  <c r="C18" i="3" s="1"/>
  <c r="D8" i="3"/>
  <c r="C20" i="3" l="1"/>
  <c r="A20" i="3" s="1"/>
  <c r="A18" i="3" l="1"/>
</calcChain>
</file>

<file path=xl/sharedStrings.xml><?xml version="1.0" encoding="utf-8"?>
<sst xmlns="http://schemas.openxmlformats.org/spreadsheetml/2006/main" count="180" uniqueCount="106">
  <si>
    <t>Porcentaje de contratos de evaluaciones externas mandatadas en el Programa Anual de Evaluación (PAE) a los programas presupuestarios del CONACYT formalizados</t>
  </si>
  <si>
    <t>Porcentaje de 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</si>
  <si>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</si>
  <si>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Porcentaje de informes finales de evaluaciones externas entregados</t>
  </si>
  <si>
    <t>IMISED=promedio ISED t - promedio ISED t-1</t>
  </si>
  <si>
    <t>Porcentaje de ASM reportados en SSAS respecto del total de ASM vigentes</t>
  </si>
  <si>
    <t>(Número de ASM reportados en SSAS en el semestre t con un avance mayor al reportado en el semestre t-1 / Número total ASM vigentes en el semestre t) * 100</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</si>
  <si>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</si>
  <si>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Porcentaje de actividades de monitoreo de ASM realizadas</t>
  </si>
  <si>
    <t>(Número de actividades de monitoreo de ASM realizadas en el trimestre t/ Número de actividades de monitoreo a atención de ASM planeadas en el trimestre t) *100</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</si>
  <si>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</si>
  <si>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Porcentaje de asesorías proporcionadas a las unidades responsables para la mejora de la MIR de los programas presupuestarios del CONACYT</t>
  </si>
  <si>
    <t>(Número de asesorías para la mejora de MIR de los Pp del CONACYT realizadas en el año t / Número de de asesorías para la mejora de MIR de los Pp del CONACYT solicitadas en el año t) * 100</t>
  </si>
  <si>
    <t>Nombre del Informe</t>
  </si>
  <si>
    <t>Informe de Autoevaluación Ene-Jun 2021</t>
  </si>
  <si>
    <t>Informe de Actividades Ene-marzo 2021</t>
  </si>
  <si>
    <t>Informe de Autoevaluación Ene-Dic 2020</t>
  </si>
  <si>
    <t>Informe de Actividades Ene-Sep 2020</t>
  </si>
  <si>
    <t>Informe de Autoevaluación Ene-Jun 2020</t>
  </si>
  <si>
    <t>Informe de Actividades Ene-Mar 2020</t>
  </si>
  <si>
    <t>Días invertidos en el proceso de recopilación, procesamiento e integración de los Informes de Autoevaluación y Actividades.</t>
  </si>
  <si>
    <t>Fecha de publicación</t>
  </si>
  <si>
    <t>Días invertidos en la preparación del Informe*</t>
  </si>
  <si>
    <t>Informe de Actividades Ene-Sep 2021</t>
  </si>
  <si>
    <r>
      <t xml:space="preserve">Tasa de Variación de días invertidos en el proceso de recopilación, procesamiento e integración de los Informes de Autoevaluación y Actividades.
</t>
    </r>
    <r>
      <rPr>
        <b/>
        <sz val="10"/>
        <color theme="5"/>
        <rFont val="Montserrat"/>
      </rPr>
      <t>(Indicador/meta)</t>
    </r>
    <r>
      <rPr>
        <b/>
        <sz val="10"/>
        <color theme="0"/>
        <rFont val="Montserrat"/>
      </rPr>
      <t xml:space="preserve">
((N/D)-1)*100</t>
    </r>
  </si>
  <si>
    <r>
      <t xml:space="preserve">Días invertidos en el proceso de recopilación, procesamiento e integración del Informe de Actividades y del Informe de Autoevaluación en el </t>
    </r>
    <r>
      <rPr>
        <b/>
        <sz val="10"/>
        <color rgb="FFFF0000"/>
        <rFont val="Montserrat"/>
      </rPr>
      <t xml:space="preserve">semestre t </t>
    </r>
    <r>
      <rPr>
        <b/>
        <sz val="10"/>
        <color theme="0"/>
        <rFont val="Montserrat"/>
      </rPr>
      <t xml:space="preserve">
</t>
    </r>
    <r>
      <rPr>
        <b/>
        <sz val="10"/>
        <color theme="5"/>
        <rFont val="Montserrat"/>
      </rPr>
      <t>(Numerador)</t>
    </r>
  </si>
  <si>
    <r>
      <t xml:space="preserve">Días invertidos en el proceso de recopilación, procesamiento e integración del Informe de Actividades y del Informe de Autoevaluación en el </t>
    </r>
    <r>
      <rPr>
        <b/>
        <sz val="10"/>
        <color rgb="FFFF0000"/>
        <rFont val="Montserrat"/>
      </rPr>
      <t>semestre t-1</t>
    </r>
    <r>
      <rPr>
        <b/>
        <sz val="10"/>
        <color theme="0"/>
        <rFont val="Montserrat"/>
      </rPr>
      <t xml:space="preserve">
</t>
    </r>
    <r>
      <rPr>
        <b/>
        <sz val="10"/>
        <color theme="5"/>
        <rFont val="Montserrat"/>
      </rPr>
      <t>(Denominador)</t>
    </r>
  </si>
  <si>
    <t>Informe de Autoevaluación Ene-DIC 2021</t>
  </si>
  <si>
    <t>Programa presupuestario</t>
  </si>
  <si>
    <t>Nivel</t>
  </si>
  <si>
    <t>Objetivo</t>
  </si>
  <si>
    <t>Nombre del Indicador</t>
  </si>
  <si>
    <t>Definición</t>
  </si>
  <si>
    <t xml:space="preserve">Método de Cálculo </t>
  </si>
  <si>
    <t xml:space="preserve">Frecuencia de Medición </t>
  </si>
  <si>
    <t xml:space="preserve">Sentido </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</si>
  <si>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</si>
  <si>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</si>
  <si>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</si>
  <si>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</si>
  <si>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</si>
  <si>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</si>
  <si>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</si>
  <si>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</si>
  <si>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</si>
  <si>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</si>
  <si>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</si>
  <si>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</si>
  <si>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P-001 - Diseño y evaluación de políticas en ciencia, tecnología e innovación</t>
  </si>
  <si>
    <t>Fin</t>
  </si>
  <si>
    <t>Brecha de asignación de apoyos a las Humanidades, la Ciencia , la Tecnología y la Innovación en las Entidades Federativas.</t>
  </si>
  <si>
    <t>Mide la distribución equitativa de apoyos de Humanidades, Ciencia, Tecnología e Innovación entre las 32 entidades federativas.</t>
  </si>
  <si>
    <t>Coeficiente de Gini = Diferencias en la entidades federativas respecto a los apoyos de HCTI recibidos / Acumulado de las entedidades federativas</t>
  </si>
  <si>
    <t xml:space="preserve">Anual </t>
  </si>
  <si>
    <t>Descendente</t>
  </si>
  <si>
    <t>Propósito</t>
  </si>
  <si>
    <t>Los Programas presupuestarios del CONACYT mejoran su desempeño</t>
  </si>
  <si>
    <t>Índice de mejora del ISED de los Pp presupuestarios del CONACyT</t>
  </si>
  <si>
    <t>El indicador mide cómo ha mejorado el desempeño de los Pp de CONACyT en promedio respecto al año anterior. El ISeD proporciona información estratégica sobre el resultado del desempeño de los Pp en las diferentes etapas de su ciclo de implementación. El Índice se construye a partir de 13 variables, distribuidas en cuatro dimensiones. La primera dimensión se refiere al Diseño y contempla a las variables: diagnóstico del Programa presupuestario, calidad del diseño, documentos normativos de la operación e instrumentos de seguimiento. La segunda dimensión se refiere al Seguimiento, que incluye las variables: Sistema Integral de Información de Padrones de Programas Gubernamentales (SIIPP-G), Consistencia operativa, Cumplimiento de metas: bienes y/o servicios -gestión y Cobertura promedio anual. La tercera dimensión es sobre los Resultados y sus variables son: Cumplimiento de metas: resultados - estratégicos y Evaluaciones con enfoque de resultados. La última dimensión es la Mejora Continua, las variables de esta son: Atención de ASM, Cultura de la evaluación y Calidad de información del gasto federalizado</t>
  </si>
  <si>
    <t>Ascendente</t>
  </si>
  <si>
    <t>Componente</t>
  </si>
  <si>
    <t>Informes finales de evaluaciones externas entregados</t>
  </si>
  <si>
    <t>Mide el porcentaje de informes finales de evaluaciones externas mandatadas en el PAE a los programas presupuestarios del CONACYT entregados en el año t, respecto del número de informes finales de evaluaciones externas mandatadas en el PAE a los programas presupuestarios del CONACYT planeados recibir en el año t</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</si>
  <si>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</si>
  <si>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Aspectos Susceptibles de Mejora reportados en el Sistema de Seguimiento a Aspectos Susceptibles de Mejora</t>
  </si>
  <si>
    <t>Mide el porcentaje de Aspectos Susceptibles de Mejora (ASM) que en el semestre t reportados en el SSAS un avance mayor al reportado en el semestre anterior, con relación al total de ASM vigentes en el semestre</t>
  </si>
  <si>
    <t>Semestral (Junio)</t>
  </si>
  <si>
    <t>Semestral (Diciembre)</t>
  </si>
  <si>
    <t>Matrices de Indicadores para Resultados mejoradas</t>
  </si>
  <si>
    <t>Se mide el porcentaje de Matrices de Indicadores para Resultados (MIR) de los programas presupuestarios de CONACYT con recomendaciones internas (de la unidad responsable o unidad de evaluación de los programas presupuestarios) y externas (de CONEVAL, UED, SFP, ASF, etc.) incorporadas respecto del total de Matrices de Indicadores para Resultados (MIR) de los programas presupuestarios de CONACYT con recomendaciones.</t>
  </si>
  <si>
    <t>Información general del estado de la ciencia, tecnología e innovación publicada</t>
  </si>
  <si>
    <t>Consultas promedio por días del Informe de Actividades y del Informe de Autoevaluación del Consejo Nacional de Ciencia y Tecnología</t>
  </si>
  <si>
    <t>Mide el número de consultas de los Informes de Actividades y Autoevaluación disponibles en el Sistema Integrado de Información sobre Investigación Científica, Desarrollo Tecnológico e Innovación (SIICYT). El indicador permite conocer qué tanto son consultados los Informes por las comunidad científica, académicos, estudiantes y público en general interesado por los resultados de las actividades del Consejo Nacional de Ciencia y Tecnología (CONACYT). El número de consultas corresponden a los Informes publicados en el semestre anterior, debido a que, a la fecha de reporte del presente indicador, el Informe del semestre en curso se encuentra en proceso de integración, mientras que el Informe de Actividades tiene un par de meses de haber sido publicado. Los periodos de reporte de cada informe son: Enero - Marzo y Enero - Septiembre para el Informe de Actividades y, Enero - Junio y Enero - Diciembre para el de Autoevaluación.</t>
  </si>
  <si>
    <t>Actividad</t>
  </si>
  <si>
    <t>Asesoría a las Unidades Responsables (UR) en materia de mejora de las Matrices de Indicadores para Resultados (MIR) de los programas presupuestarios del CONACYT</t>
  </si>
  <si>
    <t>Mide el porcentaje de asesorías que se proporcionadas a las unidades responsables para la mejora de la MIR de los programas presupuestarios del CONACYT durante el año t, respecto del número de asesorías solicitadas durante el mismo año.</t>
  </si>
  <si>
    <t>Monitoreo de Aspectos Susceptibles de Mejora</t>
  </si>
  <si>
    <t>Mide el porcentaje de reportes de avance en atención de ASM realizados en el trimestre t, respecto del número de reportes de avance en atención de ASM planeados durante el mismo trimestre.</t>
  </si>
  <si>
    <t>Trimestral (Marzo)</t>
  </si>
  <si>
    <t xml:space="preserve">Se brindó monitoreo a 6 ASM comprometidos por CONACyT durante el trimestre (3 del Pp E003 y 3 del Pp P001). Este monitoreo consistió, entre otros aspectos, en solicitudes de avance, reuniones de trabajo y atención de dudas a los responsables de los programas presupuestarios con ASM suscritos, con lo que se cumplió la meta proyectada para el 1er trimestre de 2022. Cabe destacar que, una vez que se incorporen los nuevos ASM derivados de las evaluaciones efectuadas en 2021, se ajustará la meta de este indicador. </t>
  </si>
  <si>
    <t>Trimestral (Junio)</t>
  </si>
  <si>
    <t>Trimestral (Septiembre)</t>
  </si>
  <si>
    <t>Trimestral (Diciembre)</t>
  </si>
  <si>
    <t>Integración de la información general del estado de la ciencia, tecnología e innovación</t>
  </si>
  <si>
    <t>Tasa de Variación de días invertidos en el proceso de recopilación, procesamiento e integración del Informe de Actividades y de Autoevaluación del Consejo Nacional de Ciencia y Tecnología</t>
  </si>
  <si>
    <t>Mide la variación de días utilizados en la recopilación, procesamiento e integración del Informe de Actividades y el de Autoevaluación en el semestre, respecto a los días utilizados en la recopilación, procesamiento e integración en el semestre anterior.</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</si>
  <si>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t-1)-1)*101</t>
  </si>
  <si>
    <t>Formalización de evaluaciones externas mandatadas en el Programa Anual de Evaluación a los programas presupuestarios del CONACYT</t>
  </si>
  <si>
    <t>Mide el porcentaje de contratos formalizados para las evaluaciones externas mandatadas en el Programa Anual de Evaluación (PAE) a los programas presupuestarios del CONACYT en el año, respecto del número de evaluaciones externas mandatadas en el PAE a los Pp del CONACYt en el mismo período.</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</si>
  <si>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</si>
  <si>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Justificación del Ajuste </t>
  </si>
  <si>
    <t>El ajuste se realiza debido a la variación que existe en las consultas que se hacen a los Informes en cada periodo.</t>
  </si>
  <si>
    <t xml:space="preserve">Se realiza el ajuste en la meta debido a que los días invertidos en la integración y publicación de los Informes varían de un periodo a otro. En el caso particular del denominador existe diferencia entre lo reportado en el periodo anterior y el actual porque se actualizó la fecha de publicación de uno de los Informes, para ese entonces, la unidad administrativa resposable de la información no proporcionó el dato requerido.  </t>
  </si>
  <si>
    <t>Informe de Autoevaluación Ene-Jun 2022</t>
  </si>
  <si>
    <t>Informe de Actividades Ene-Mar 2022</t>
  </si>
  <si>
    <t>Informe de Actividades Ene-Sep 2022</t>
  </si>
  <si>
    <t xml:space="preserve">Numerador </t>
  </si>
  <si>
    <t>Denominador</t>
  </si>
  <si>
    <t>Meta</t>
  </si>
  <si>
    <r>
      <t xml:space="preserve">Nota: </t>
    </r>
    <r>
      <rPr>
        <sz val="10"/>
        <color rgb="FF000000"/>
        <rFont val="Montserrat"/>
      </rPr>
      <t xml:space="preserve">el cálculo se hace con información de los informes integrados en el semestre. El proceso de integración se considera desde la fecha en la que se requiere la información hasta la publicación del informe.  </t>
    </r>
  </si>
  <si>
    <t xml:space="preserve">Meta planeada para el segundo semestre de 2022. Es la meta que se debe ajustar con base en información reciente. </t>
  </si>
  <si>
    <t>Fecha de solicitud de información
 (Fecha de oficio de solicitud)</t>
  </si>
  <si>
    <t>Metas ajustadas segundo semestre 2022</t>
  </si>
  <si>
    <t xml:space="preserve">El 2.88 fue lo reportado en el primer semestre de 2022. </t>
  </si>
  <si>
    <t>Meta ajustada para el segundo semestre de 2022</t>
  </si>
  <si>
    <t>Meta alcanzada a reportarse en enero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</si>
</sst>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color theme="0"/>
      <name val="Montserrat"/>
    </font>
    <font>
      <b/>
      <sz val="10"/>
      <name val="Montserrat"/>
    </font>
    <font>
      <i/>
      <sz val="10"/>
      <color rgb="FF000000"/>
      <name val="Montserrat"/>
    </font>
    <font>
      <sz val="10"/>
      <color rgb="FF000000"/>
      <name val="Montserrat"/>
    </font>
    <font>
      <b/>
      <sz val="10"/>
      <color theme="5"/>
      <name val="Montserrat"/>
    </font>
    <font>
      <b/>
      <sz val="10"/>
      <color rgb="FF000000"/>
      <name val="Montserrat"/>
    </font>
    <font>
      <b/>
      <sz val="10"/>
      <color rgb="FF201F1E"/>
      <name val="Montserrat"/>
    </font>
    <font>
      <b/>
      <sz val="10"/>
      <color rgb="FFFF0000"/>
      <name val="Montserrat"/>
    </font>
    <font>
      <sz val="10"/>
      <color rgb="FFFF0000"/>
      <name val="Montserrat"/>
    </font>
    <font>
      <sz val="10"/>
      <name val="Montserrat"/>
    </font>
    <font>
      <b/>
      <i/>
      <sz val="10"/>
      <name val="Montserrat"/>
    </font>
    <font>
      <b/>
      <sz val="11"/>
      <color theme="1"/>
      <name val="Calibri"/>
      <family val="2"/>
      <scheme val="minor"/>
    </font>
    <font>
      <i/>
      <sz val="10"/>
      <name val="Montserrat"/>
    </font>
  </fonts>
  <fills count="12">
    <fill>
      <patternFill patternType="none"/>
    </fill>
    <fill>
      <patternFill patternType="gray125"/>
    </fill>
    <fill>
      <patternFill patternType="solid">
        <fgColor rgb="FFA42145"/>
        <bgColor indexed="64"/>
      </patternFill>
    </fill>
    <fill>
      <patternFill patternType="solid">
        <fgColor rgb="FFD93F6B"/>
        <bgColor indexed="64"/>
      </patternFill>
    </fill>
    <fill>
      <patternFill patternType="solid">
        <fgColor rgb="FF99D3C2"/>
        <bgColor indexed="64"/>
      </patternFill>
    </fill>
    <fill>
      <patternFill patternType="solid">
        <fgColor rgb="FF245C4F"/>
        <bgColor indexed="64"/>
      </patternFill>
    </fill>
    <fill>
      <patternFill patternType="solid">
        <fgColor rgb="FFD4B988"/>
        <bgColor indexed="64"/>
      </patternFill>
    </fill>
    <fill>
      <patternFill patternType="solid">
        <fgColor theme="9" tint="0.79998168889431442"/>
        <bgColor indexed="64"/>
      </patternFill>
    </fill>
    <fill>
      <patternFill patternType="solid">
        <fgColor rgb="FF1F5045"/>
        <bgColor indexed="64"/>
      </patternFill>
    </fill>
    <fill>
      <patternFill patternType="solid">
        <fgColor theme="9"/>
        <bgColor indexed="64"/>
      </patternFill>
    </fill>
    <fill>
      <patternFill patternType="solid">
        <fgColor theme="7"/>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rgb="FFC9C9C9"/>
      </left>
      <right style="medium">
        <color rgb="FFC9C9C9"/>
      </right>
      <top/>
      <bottom style="thick">
        <color rgb="FFC9C9C9"/>
      </bottom>
      <diagonal/>
    </border>
    <border>
      <left/>
      <right style="medium">
        <color rgb="FFC9C9C9"/>
      </right>
      <top/>
      <bottom style="thick">
        <color rgb="FFC9C9C9"/>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medium">
        <color rgb="FFC9C9C9"/>
      </left>
      <right/>
      <top style="medium">
        <color rgb="FFC9C9C9"/>
      </top>
      <bottom style="thick">
        <color rgb="FFC9C9C9"/>
      </bottom>
      <diagonal/>
    </border>
    <border>
      <left/>
      <right/>
      <top style="medium">
        <color rgb="FFC9C9C9"/>
      </top>
      <bottom style="thick">
        <color rgb="FFC9C9C9"/>
      </bottom>
      <diagonal/>
    </border>
    <border>
      <left/>
      <right/>
      <top style="medium">
        <color rgb="FFC9C9C9"/>
      </top>
      <bottom/>
      <diagonal/>
    </border>
  </borders>
  <cellStyleXfs count="1">
    <xf numFmtId="0" fontId="0" fillId="0" borderId="0"/>
  </cellStyleXfs>
  <cellXfs count="46">
    <xf numFmtId="0" fontId="0" fillId="0" borderId="0" xfId="0"/>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4" fontId="4" fillId="0" borderId="3" xfId="0" applyNumberFormat="1" applyFont="1" applyBorder="1" applyAlignment="1">
      <alignment horizontal="center" vertical="center" wrapText="1"/>
    </xf>
    <xf numFmtId="14" fontId="0" fillId="0" borderId="0" xfId="0" applyNumberFormat="1"/>
    <xf numFmtId="0" fontId="0" fillId="0" borderId="0" xfId="0" applyAlignment="1">
      <alignment vertical="center"/>
    </xf>
    <xf numFmtId="2" fontId="0" fillId="0" borderId="0" xfId="0" applyNumberFormat="1"/>
    <xf numFmtId="14" fontId="1" fillId="5" borderId="0" xfId="0" applyNumberFormat="1" applyFont="1" applyFill="1" applyAlignment="1">
      <alignment horizontal="center" vertical="center" wrapText="1"/>
    </xf>
    <xf numFmtId="2" fontId="3" fillId="4" borderId="0" xfId="0" applyNumberFormat="1" applyFont="1" applyFill="1" applyAlignment="1">
      <alignment vertical="center"/>
    </xf>
    <xf numFmtId="2" fontId="6" fillId="6" borderId="0" xfId="0" applyNumberFormat="1" applyFont="1" applyFill="1" applyAlignment="1">
      <alignment horizontal="center" vertical="center"/>
    </xf>
    <xf numFmtId="0" fontId="7" fillId="0" borderId="0" xfId="0" applyFont="1" applyAlignment="1">
      <alignment horizontal="center" vertical="center" wrapText="1"/>
    </xf>
    <xf numFmtId="0" fontId="6" fillId="0" borderId="0" xfId="0" applyFont="1" applyAlignment="1">
      <alignment vertical="center" wrapText="1"/>
    </xf>
    <xf numFmtId="2" fontId="6" fillId="0" borderId="0" xfId="0" applyNumberFormat="1" applyFont="1" applyAlignment="1">
      <alignment vertical="center" wrapText="1"/>
    </xf>
    <xf numFmtId="0" fontId="0" fillId="0" borderId="0" xfId="0" applyFill="1"/>
    <xf numFmtId="1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14"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0" xfId="0" applyFont="1" applyFill="1" applyBorder="1" applyAlignment="1">
      <alignment vertical="center" wrapText="1"/>
    </xf>
    <xf numFmtId="1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2" fontId="11" fillId="7" borderId="0" xfId="0" applyNumberFormat="1" applyFont="1" applyFill="1" applyAlignment="1">
      <alignment vertical="center"/>
    </xf>
    <xf numFmtId="0" fontId="9"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2" fontId="0" fillId="9" borderId="0" xfId="0" applyNumberFormat="1" applyFont="1" applyFill="1"/>
    <xf numFmtId="0" fontId="0" fillId="9" borderId="0" xfId="0" applyFont="1" applyFill="1"/>
    <xf numFmtId="2" fontId="0" fillId="9" borderId="0" xfId="0" applyNumberFormat="1" applyFill="1"/>
    <xf numFmtId="0" fontId="0" fillId="9" borderId="0" xfId="0" applyFill="1"/>
    <xf numFmtId="0" fontId="7" fillId="0" borderId="0" xfId="0" applyFont="1" applyBorder="1" applyAlignment="1">
      <alignment horizontal="center" vertical="center" wrapText="1"/>
    </xf>
    <xf numFmtId="0" fontId="12" fillId="0" borderId="0" xfId="0" applyFont="1"/>
    <xf numFmtId="0" fontId="0" fillId="10" borderId="0" xfId="0" applyFill="1"/>
    <xf numFmtId="14" fontId="2" fillId="11" borderId="3" xfId="0" applyNumberFormat="1" applyFont="1" applyFill="1" applyBorder="1" applyAlignment="1">
      <alignment horizontal="center" vertical="center" wrapText="1"/>
    </xf>
    <xf numFmtId="0" fontId="0" fillId="11" borderId="0" xfId="0" applyFill="1"/>
    <xf numFmtId="0" fontId="3" fillId="11" borderId="2" xfId="0" applyFont="1" applyFill="1" applyBorder="1" applyAlignment="1">
      <alignment vertical="center" wrapText="1"/>
    </xf>
    <xf numFmtId="0" fontId="6" fillId="11" borderId="3" xfId="0" applyFont="1" applyFill="1" applyBorder="1" applyAlignment="1">
      <alignment horizontal="center" vertical="center" wrapText="1"/>
    </xf>
    <xf numFmtId="14" fontId="6" fillId="11" borderId="3" xfId="0" applyNumberFormat="1" applyFont="1" applyFill="1" applyBorder="1" applyAlignment="1">
      <alignment horizontal="center" vertical="center" wrapText="1"/>
    </xf>
    <xf numFmtId="0" fontId="13" fillId="11" borderId="2" xfId="0" applyFont="1" applyFill="1" applyBorder="1" applyAlignment="1">
      <alignment vertical="center" wrapText="1"/>
    </xf>
    <xf numFmtId="0" fontId="2" fillId="11"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D3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8C885-DB42-46BD-A2E9-FF27720053BB}">
  <sheetPr filterMode="1"/>
  <dimension ref="A1:U17"/>
  <sheetViews>
    <sheetView topLeftCell="D1" workbookViewId="0">
      <selection activeCell="D10" sqref="D10"/>
    </sheetView>
  </sheetViews>
  <sheetFormatPr baseColWidth="10" defaultColWidth="11.42578125" defaultRowHeight="15" x14ac:dyDescent="0.25"/>
  <cols>
    <col min="2" max="2" width="12.5703125" customWidth="1"/>
    <col min="3" max="3" width="37.5703125" customWidth="1"/>
    <col min="4" max="4" width="40.85546875" customWidth="1"/>
    <col min="5" max="5" width="16.42578125" customWidth="1"/>
    <col min="7" max="7" width="19.7109375" customWidth="1"/>
    <col min="8" max="8" width="21.7109375" customWidth="1"/>
    <col min="9" max="9" width="15.85546875" customWidth="1"/>
    <col min="10" max="10" width="19" customWidth="1"/>
    <col min="11" max="11" width="21" customWidth="1"/>
    <col min="12" max="12" width="14" customWidth="1"/>
    <col min="13" max="13" width="20.5703125" bestFit="1" customWidth="1"/>
    <col min="14" max="15" width="20" customWidth="1"/>
    <col min="16" max="16" width="25.140625" customWidth="1"/>
    <col min="17" max="17" width="17.140625" customWidth="1"/>
    <col min="18" max="18" width="15.140625" customWidth="1"/>
    <col min="19" max="19" width="20.85546875" customWidth="1"/>
    <col min="20" max="20" width="17.85546875" customWidth="1"/>
    <col min="21" max="21" width="20" customWidth="1"/>
  </cols>
  <sheetData>
    <row r="1" spans="1:21" ht="90" x14ac:dyDescent="0.25">
      <c r="A1" s="23" t="s">
        <v>28</v>
      </c>
      <c r="B1" s="23" t="s">
        <v>29</v>
      </c>
      <c r="C1" s="23" t="s">
        <v>30</v>
      </c>
      <c r="D1" s="23" t="s">
        <v>31</v>
      </c>
      <c r="E1" s="23" t="s">
        <v>32</v>
      </c>
      <c r="F1" s="23" t="s">
        <v>33</v>
      </c>
      <c r="G1" s="23" t="s">
        <v>34</v>
      </c>
      <c r="H1" s="23" t="s">
        <v>35</v>
      </c>
      <c r="I1" s="23" t="s">
        <v>36</v>
      </c>
      <c r="J1" s="24" t="s">
        <v>37</v>
      </c>
      <c r="K1" s="24" t="s">
        <v>38</v>
      </c>
      <c r="L1" s="23" t="s">
        <v>39</v>
      </c>
      <c r="M1" s="24" t="s">
        <v>40</v>
      </c>
      <c r="N1" s="24" t="s">
        <v>41</v>
      </c>
      <c r="O1" s="24" t="s">
        <v>90</v>
      </c>
      <c r="P1" s="23" t="s">
        <v>42</v>
      </c>
      <c r="Q1" s="23" t="s">
        <v>43</v>
      </c>
      <c r="R1" s="23" t="s">
        <v>44</v>
      </c>
      <c r="S1" s="23" t="s">
        <v>45</v>
      </c>
      <c r="T1" s="23" t="s">
        <v>46</v>
      </c>
      <c r="U1" s="23" t="s">
        <v>47</v>
      </c>
    </row>
    <row r="2" spans="1:21" x14ac:dyDescent="0.25">
      <c r="A2" t="s">
        <v>48</v>
      </c>
      <c r="B2" t="s">
        <v>49</v>
      </c>
      <c r="C2" t="s">
        <v>50</v>
      </c>
      <c r="D2" t="s">
        <v>50</v>
      </c>
      <c r="E2" t="s">
        <v>51</v>
      </c>
      <c r="F2" t="s">
        <v>52</v>
      </c>
      <c r="G2" t="s">
        <v>53</v>
      </c>
      <c r="H2" t="s">
        <v>54</v>
      </c>
      <c r="I2">
        <v>0.5</v>
      </c>
      <c r="J2">
        <v>7.81</v>
      </c>
      <c r="K2">
        <v>15.5</v>
      </c>
      <c r="L2">
        <v>0.5</v>
      </c>
      <c r="M2">
        <v>7.81</v>
      </c>
      <c r="N2">
        <v>15.5</v>
      </c>
    </row>
    <row r="3" spans="1:21" x14ac:dyDescent="0.25">
      <c r="A3" t="s">
        <v>48</v>
      </c>
      <c r="B3" t="s">
        <v>55</v>
      </c>
      <c r="C3" t="s">
        <v>56</v>
      </c>
      <c r="D3" t="s">
        <v>57</v>
      </c>
      <c r="E3" t="s">
        <v>58</v>
      </c>
      <c r="F3" t="s">
        <v>4</v>
      </c>
      <c r="G3" t="s">
        <v>53</v>
      </c>
      <c r="H3" t="s">
        <v>59</v>
      </c>
      <c r="I3">
        <v>0.06</v>
      </c>
      <c r="J3">
        <v>0.72</v>
      </c>
      <c r="K3">
        <v>0.66</v>
      </c>
      <c r="L3">
        <v>0.06</v>
      </c>
      <c r="M3">
        <v>0.72</v>
      </c>
      <c r="N3">
        <v>0.66</v>
      </c>
    </row>
    <row r="4" spans="1:21" x14ac:dyDescent="0.25">
      <c r="A4" t="s">
        <v>48</v>
      </c>
      <c r="B4" t="s">
        <v>60</v>
      </c>
      <c r="C4" t="s">
        <v>61</v>
      </c>
      <c r="D4" t="s">
        <v>3</v>
      </c>
      <c r="E4" t="s">
        <v>62</v>
      </c>
      <c r="F4" t="s">
        <v>63</v>
      </c>
      <c r="G4" t="s">
        <v>53</v>
      </c>
      <c r="H4" t="s">
        <v>59</v>
      </c>
      <c r="I4">
        <v>100</v>
      </c>
      <c r="J4">
        <v>1</v>
      </c>
      <c r="K4">
        <v>1</v>
      </c>
      <c r="L4">
        <v>100</v>
      </c>
      <c r="M4">
        <v>1</v>
      </c>
      <c r="N4">
        <v>1</v>
      </c>
    </row>
    <row r="5" spans="1:21" hidden="1" x14ac:dyDescent="0.25">
      <c r="A5" t="s">
        <v>48</v>
      </c>
      <c r="B5" t="s">
        <v>60</v>
      </c>
      <c r="C5" t="s">
        <v>64</v>
      </c>
      <c r="D5" t="s">
        <v>5</v>
      </c>
      <c r="E5" t="s">
        <v>65</v>
      </c>
      <c r="F5" t="s">
        <v>6</v>
      </c>
      <c r="G5" t="s">
        <v>66</v>
      </c>
      <c r="H5" t="s">
        <v>59</v>
      </c>
      <c r="I5">
        <v>100</v>
      </c>
      <c r="J5">
        <v>6</v>
      </c>
      <c r="K5">
        <v>6</v>
      </c>
      <c r="L5">
        <v>100</v>
      </c>
      <c r="M5">
        <v>6</v>
      </c>
      <c r="N5">
        <v>6</v>
      </c>
    </row>
    <row r="6" spans="1:21" x14ac:dyDescent="0.25">
      <c r="A6" t="s">
        <v>48</v>
      </c>
      <c r="B6" t="s">
        <v>60</v>
      </c>
      <c r="C6" t="s">
        <v>64</v>
      </c>
      <c r="D6" t="s">
        <v>5</v>
      </c>
      <c r="E6" t="s">
        <v>65</v>
      </c>
      <c r="F6" t="s">
        <v>6</v>
      </c>
      <c r="G6" t="s">
        <v>67</v>
      </c>
      <c r="H6" t="s">
        <v>59</v>
      </c>
      <c r="I6">
        <v>100</v>
      </c>
      <c r="J6">
        <v>6</v>
      </c>
      <c r="K6">
        <v>6</v>
      </c>
      <c r="L6">
        <v>100</v>
      </c>
      <c r="M6">
        <v>6</v>
      </c>
      <c r="N6">
        <v>6</v>
      </c>
    </row>
    <row r="7" spans="1:21" ht="15.75" customHeight="1" x14ac:dyDescent="0.25">
      <c r="A7" t="s">
        <v>48</v>
      </c>
      <c r="B7" t="s">
        <v>60</v>
      </c>
      <c r="C7" t="s">
        <v>68</v>
      </c>
      <c r="D7" t="s">
        <v>1</v>
      </c>
      <c r="E7" t="s">
        <v>69</v>
      </c>
      <c r="F7" t="s">
        <v>2</v>
      </c>
      <c r="G7" t="s">
        <v>53</v>
      </c>
      <c r="H7" t="s">
        <v>59</v>
      </c>
      <c r="I7">
        <v>100</v>
      </c>
      <c r="J7">
        <v>5</v>
      </c>
      <c r="K7">
        <v>5</v>
      </c>
      <c r="L7">
        <v>100</v>
      </c>
      <c r="M7">
        <v>5</v>
      </c>
      <c r="N7">
        <v>5</v>
      </c>
    </row>
    <row r="8" spans="1:21" ht="15.75" hidden="1" customHeight="1" x14ac:dyDescent="0.25">
      <c r="A8" t="s">
        <v>48</v>
      </c>
      <c r="B8" t="s">
        <v>60</v>
      </c>
      <c r="C8" t="s">
        <v>70</v>
      </c>
      <c r="D8" t="s">
        <v>71</v>
      </c>
      <c r="E8" t="s">
        <v>72</v>
      </c>
      <c r="F8" t="s">
        <v>7</v>
      </c>
      <c r="G8" t="s">
        <v>66</v>
      </c>
      <c r="H8" t="s">
        <v>59</v>
      </c>
      <c r="I8">
        <v>5.34</v>
      </c>
      <c r="J8">
        <v>2880</v>
      </c>
      <c r="K8">
        <v>539</v>
      </c>
      <c r="L8" s="31">
        <f>M8/N8</f>
        <v>1.9432892249527409</v>
      </c>
      <c r="M8" s="32">
        <v>1028</v>
      </c>
      <c r="N8" s="32">
        <v>529</v>
      </c>
      <c r="O8" t="s">
        <v>91</v>
      </c>
    </row>
    <row r="9" spans="1:21" ht="16.5" customHeight="1" x14ac:dyDescent="0.25">
      <c r="A9" t="s">
        <v>48</v>
      </c>
      <c r="B9" t="s">
        <v>60</v>
      </c>
      <c r="C9" t="s">
        <v>70</v>
      </c>
      <c r="D9" t="s">
        <v>71</v>
      </c>
      <c r="E9" t="s">
        <v>72</v>
      </c>
      <c r="F9" t="s">
        <v>7</v>
      </c>
      <c r="G9" t="s">
        <v>67</v>
      </c>
      <c r="H9" t="s">
        <v>59</v>
      </c>
      <c r="I9">
        <v>5.6</v>
      </c>
      <c r="J9">
        <v>3230</v>
      </c>
      <c r="K9">
        <v>577</v>
      </c>
      <c r="L9">
        <v>5.6</v>
      </c>
      <c r="M9">
        <v>3230</v>
      </c>
      <c r="N9">
        <v>577</v>
      </c>
    </row>
    <row r="10" spans="1:21" ht="15.75" customHeight="1" x14ac:dyDescent="0.25">
      <c r="A10" t="s">
        <v>48</v>
      </c>
      <c r="B10" t="s">
        <v>73</v>
      </c>
      <c r="C10" t="s">
        <v>74</v>
      </c>
      <c r="D10" t="s">
        <v>11</v>
      </c>
      <c r="E10" t="s">
        <v>75</v>
      </c>
      <c r="F10" t="s">
        <v>12</v>
      </c>
      <c r="G10" t="s">
        <v>53</v>
      </c>
      <c r="H10" t="s">
        <v>59</v>
      </c>
      <c r="I10">
        <v>100</v>
      </c>
      <c r="J10">
        <v>5</v>
      </c>
      <c r="K10">
        <v>5</v>
      </c>
      <c r="L10">
        <v>100</v>
      </c>
      <c r="M10">
        <v>5</v>
      </c>
      <c r="N10">
        <v>5</v>
      </c>
    </row>
    <row r="11" spans="1:21" hidden="1" x14ac:dyDescent="0.25">
      <c r="A11" t="s">
        <v>48</v>
      </c>
      <c r="B11" t="s">
        <v>73</v>
      </c>
      <c r="C11" t="s">
        <v>76</v>
      </c>
      <c r="D11" t="s">
        <v>8</v>
      </c>
      <c r="E11" t="s">
        <v>77</v>
      </c>
      <c r="F11" t="s">
        <v>9</v>
      </c>
      <c r="G11" t="s">
        <v>78</v>
      </c>
      <c r="H11" t="s">
        <v>59</v>
      </c>
      <c r="I11">
        <f>0.25*100</f>
        <v>25</v>
      </c>
      <c r="J11">
        <v>6</v>
      </c>
      <c r="K11">
        <v>24</v>
      </c>
      <c r="L11">
        <f>0.25*100</f>
        <v>25</v>
      </c>
      <c r="M11">
        <v>6</v>
      </c>
      <c r="N11">
        <v>24</v>
      </c>
      <c r="P11" s="5">
        <f>(Q11/R11)*100</f>
        <v>25</v>
      </c>
      <c r="Q11" s="5">
        <v>6</v>
      </c>
      <c r="R11" s="5">
        <v>24</v>
      </c>
      <c r="S11">
        <f>P11/I11*100</f>
        <v>100</v>
      </c>
      <c r="T11">
        <f>P11/L11*100</f>
        <v>100</v>
      </c>
      <c r="U11" t="s">
        <v>79</v>
      </c>
    </row>
    <row r="12" spans="1:21" hidden="1" x14ac:dyDescent="0.25">
      <c r="A12" t="s">
        <v>48</v>
      </c>
      <c r="B12" t="s">
        <v>73</v>
      </c>
      <c r="C12" t="s">
        <v>76</v>
      </c>
      <c r="D12" t="s">
        <v>8</v>
      </c>
      <c r="E12" t="s">
        <v>77</v>
      </c>
      <c r="F12" t="s">
        <v>9</v>
      </c>
      <c r="G12" t="s">
        <v>80</v>
      </c>
      <c r="H12" t="s">
        <v>59</v>
      </c>
      <c r="I12">
        <v>50</v>
      </c>
      <c r="J12">
        <v>12</v>
      </c>
      <c r="K12">
        <v>24</v>
      </c>
      <c r="L12">
        <v>50</v>
      </c>
      <c r="M12">
        <v>12</v>
      </c>
      <c r="N12">
        <v>24</v>
      </c>
    </row>
    <row r="13" spans="1:21" hidden="1" x14ac:dyDescent="0.25">
      <c r="A13" t="s">
        <v>48</v>
      </c>
      <c r="B13" t="s">
        <v>73</v>
      </c>
      <c r="C13" t="s">
        <v>76</v>
      </c>
      <c r="D13" t="s">
        <v>8</v>
      </c>
      <c r="E13" t="s">
        <v>77</v>
      </c>
      <c r="F13" t="s">
        <v>9</v>
      </c>
      <c r="G13" t="s">
        <v>81</v>
      </c>
      <c r="H13" t="s">
        <v>59</v>
      </c>
      <c r="I13">
        <v>75</v>
      </c>
      <c r="J13">
        <v>18</v>
      </c>
      <c r="K13">
        <v>24</v>
      </c>
      <c r="L13">
        <v>75</v>
      </c>
      <c r="M13">
        <v>18</v>
      </c>
      <c r="N13">
        <v>24</v>
      </c>
    </row>
    <row r="14" spans="1:21" x14ac:dyDescent="0.25">
      <c r="A14" t="s">
        <v>48</v>
      </c>
      <c r="B14" t="s">
        <v>73</v>
      </c>
      <c r="C14" t="s">
        <v>76</v>
      </c>
      <c r="D14" t="s">
        <v>8</v>
      </c>
      <c r="E14" t="s">
        <v>77</v>
      </c>
      <c r="F14" t="s">
        <v>9</v>
      </c>
      <c r="G14" t="s">
        <v>82</v>
      </c>
      <c r="H14" t="s">
        <v>59</v>
      </c>
      <c r="I14">
        <v>100</v>
      </c>
      <c r="J14">
        <v>24</v>
      </c>
      <c r="K14">
        <v>24</v>
      </c>
      <c r="L14">
        <v>100</v>
      </c>
      <c r="M14">
        <v>24</v>
      </c>
      <c r="N14">
        <v>24</v>
      </c>
    </row>
    <row r="15" spans="1:21" hidden="1" x14ac:dyDescent="0.25">
      <c r="A15" t="s">
        <v>48</v>
      </c>
      <c r="B15" t="s">
        <v>73</v>
      </c>
      <c r="C15" t="s">
        <v>83</v>
      </c>
      <c r="D15" t="s">
        <v>84</v>
      </c>
      <c r="E15" t="s">
        <v>85</v>
      </c>
      <c r="F15" t="s">
        <v>10</v>
      </c>
      <c r="G15" t="s">
        <v>66</v>
      </c>
      <c r="H15" t="s">
        <v>54</v>
      </c>
      <c r="I15" s="6">
        <f>((J15/K15)-1)*100</f>
        <v>-1.4492753623188359</v>
      </c>
      <c r="J15">
        <v>68</v>
      </c>
      <c r="K15">
        <v>69</v>
      </c>
      <c r="L15" s="29">
        <f>((M15/N15)-1)*100</f>
        <v>-6.7307692307692291</v>
      </c>
      <c r="M15" s="30">
        <v>97</v>
      </c>
      <c r="N15" s="30">
        <v>104</v>
      </c>
      <c r="O15" t="s">
        <v>92</v>
      </c>
    </row>
    <row r="16" spans="1:21" x14ac:dyDescent="0.25">
      <c r="A16" t="s">
        <v>48</v>
      </c>
      <c r="B16" t="s">
        <v>73</v>
      </c>
      <c r="C16" t="s">
        <v>83</v>
      </c>
      <c r="D16" t="s">
        <v>84</v>
      </c>
      <c r="E16" t="s">
        <v>85</v>
      </c>
      <c r="F16" t="s">
        <v>86</v>
      </c>
      <c r="G16" t="s">
        <v>67</v>
      </c>
      <c r="H16" t="s">
        <v>54</v>
      </c>
      <c r="I16" s="6">
        <f>((J16/K16)-1)*100</f>
        <v>-1.4285714285714235</v>
      </c>
      <c r="J16">
        <v>69</v>
      </c>
      <c r="K16">
        <v>70</v>
      </c>
      <c r="L16" s="6">
        <f>((M16/N16)-1)*100</f>
        <v>-1.4285714285714235</v>
      </c>
      <c r="M16">
        <v>69</v>
      </c>
      <c r="N16">
        <v>70</v>
      </c>
    </row>
    <row r="17" spans="1:14" x14ac:dyDescent="0.25">
      <c r="A17" t="s">
        <v>48</v>
      </c>
      <c r="B17" t="s">
        <v>73</v>
      </c>
      <c r="C17" t="s">
        <v>87</v>
      </c>
      <c r="D17" t="s">
        <v>0</v>
      </c>
      <c r="E17" t="s">
        <v>88</v>
      </c>
      <c r="F17" t="s">
        <v>89</v>
      </c>
      <c r="G17" t="s">
        <v>53</v>
      </c>
      <c r="H17" t="s">
        <v>59</v>
      </c>
      <c r="I17">
        <v>100</v>
      </c>
      <c r="J17">
        <v>1</v>
      </c>
      <c r="K17">
        <v>1</v>
      </c>
      <c r="L17">
        <v>100</v>
      </c>
      <c r="M17">
        <v>1</v>
      </c>
      <c r="N17">
        <v>1</v>
      </c>
    </row>
  </sheetData>
  <autoFilter ref="C1:U17" xr:uid="{B5BC768D-421A-46E2-8E34-D025361AF77A}">
    <filterColumn colId="4">
      <filters>
        <filter val="Anual"/>
        <filter val="Semestral (Diciembre)"/>
        <filter val="Trimestral (Diciembre)"/>
      </filters>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AC5F7-E391-4F0E-AA93-AD21EC2A4267}">
  <dimension ref="A1:J21"/>
  <sheetViews>
    <sheetView tabSelected="1" zoomScale="90" zoomScaleNormal="90" zoomScaleSheetLayoutView="90" workbookViewId="0">
      <selection activeCell="B20" sqref="B20"/>
    </sheetView>
  </sheetViews>
  <sheetFormatPr baseColWidth="10" defaultColWidth="11.42578125" defaultRowHeight="15" x14ac:dyDescent="0.25"/>
  <cols>
    <col min="1" max="1" width="49.28515625" customWidth="1"/>
    <col min="2" max="2" width="28.7109375" customWidth="1"/>
    <col min="3" max="3" width="44.5703125" customWidth="1"/>
    <col min="4" max="4" width="66.140625" customWidth="1"/>
  </cols>
  <sheetData>
    <row r="1" spans="1:10" ht="15.75" thickBot="1" x14ac:dyDescent="0.3">
      <c r="A1" s="43" t="s">
        <v>20</v>
      </c>
      <c r="B1" s="44"/>
      <c r="C1" s="44"/>
      <c r="D1" s="44"/>
    </row>
    <row r="2" spans="1:10" ht="61.5" thickTop="1" thickBot="1" x14ac:dyDescent="0.3">
      <c r="A2" s="1" t="s">
        <v>13</v>
      </c>
      <c r="B2" s="2" t="s">
        <v>101</v>
      </c>
      <c r="C2" s="2" t="s">
        <v>21</v>
      </c>
      <c r="D2" s="2" t="s">
        <v>22</v>
      </c>
    </row>
    <row r="3" spans="1:10" ht="16.5" thickTop="1" thickBot="1" x14ac:dyDescent="0.3">
      <c r="A3" s="41" t="s">
        <v>95</v>
      </c>
      <c r="B3" s="36">
        <v>44832</v>
      </c>
      <c r="C3" s="36">
        <v>44904</v>
      </c>
      <c r="D3" s="42">
        <f>NETWORKDAYS.INTL(B3,C3,1,2)</f>
        <v>53</v>
      </c>
    </row>
    <row r="4" spans="1:10" ht="16.5" thickTop="1" thickBot="1" x14ac:dyDescent="0.3">
      <c r="A4" s="38" t="s">
        <v>93</v>
      </c>
      <c r="B4" s="40">
        <v>44743</v>
      </c>
      <c r="C4" s="36">
        <v>44840</v>
      </c>
      <c r="D4" s="39">
        <f t="shared" ref="D4" si="0">NETWORKDAYS.INTL(B4,C4,1,2)</f>
        <v>70</v>
      </c>
    </row>
    <row r="5" spans="1:10" ht="16.5" thickTop="1" thickBot="1" x14ac:dyDescent="0.3">
      <c r="A5" s="38" t="s">
        <v>94</v>
      </c>
      <c r="B5" s="40">
        <v>44658</v>
      </c>
      <c r="C5" s="36">
        <v>44735</v>
      </c>
      <c r="D5" s="39">
        <f>NETWORKDAYS.INTL(B5,C5,1,2)</f>
        <v>56</v>
      </c>
      <c r="E5" s="34"/>
    </row>
    <row r="6" spans="1:10" ht="16.5" customHeight="1" thickTop="1" thickBot="1" x14ac:dyDescent="0.3">
      <c r="A6" s="38" t="s">
        <v>27</v>
      </c>
      <c r="B6" s="40">
        <v>44564</v>
      </c>
      <c r="C6" s="36">
        <v>44634</v>
      </c>
      <c r="D6" s="39">
        <f t="shared" ref="D6:D8" si="1">NETWORKDAYS.INTL(B6,C6,1,2)</f>
        <v>51</v>
      </c>
    </row>
    <row r="7" spans="1:10" ht="16.5" thickTop="1" thickBot="1" x14ac:dyDescent="0.3">
      <c r="A7" s="16" t="s">
        <v>23</v>
      </c>
      <c r="B7" s="14">
        <v>44484</v>
      </c>
      <c r="C7" s="25">
        <v>44544</v>
      </c>
      <c r="D7" s="27">
        <f t="shared" si="1"/>
        <v>43</v>
      </c>
    </row>
    <row r="8" spans="1:10" ht="16.5" thickTop="1" thickBot="1" x14ac:dyDescent="0.3">
      <c r="A8" s="16" t="s">
        <v>14</v>
      </c>
      <c r="B8" s="14">
        <v>44392</v>
      </c>
      <c r="C8" s="14">
        <v>44476</v>
      </c>
      <c r="D8" s="28">
        <f t="shared" si="1"/>
        <v>61</v>
      </c>
    </row>
    <row r="9" spans="1:10" ht="16.5" thickTop="1" thickBot="1" x14ac:dyDescent="0.3">
      <c r="A9" s="16" t="s">
        <v>15</v>
      </c>
      <c r="B9" s="14">
        <v>44295</v>
      </c>
      <c r="C9" s="14">
        <v>44376</v>
      </c>
      <c r="D9" s="15">
        <v>36</v>
      </c>
      <c r="J9" s="13"/>
    </row>
    <row r="10" spans="1:10" ht="22.5" customHeight="1" thickTop="1" thickBot="1" x14ac:dyDescent="0.3">
      <c r="A10" s="16" t="s">
        <v>16</v>
      </c>
      <c r="B10" s="14">
        <v>44202</v>
      </c>
      <c r="C10" s="14">
        <v>44285</v>
      </c>
      <c r="D10" s="15">
        <v>34</v>
      </c>
    </row>
    <row r="11" spans="1:10" ht="16.5" thickTop="1" thickBot="1" x14ac:dyDescent="0.3">
      <c r="A11" s="16" t="s">
        <v>17</v>
      </c>
      <c r="B11" s="14">
        <v>44091</v>
      </c>
      <c r="C11" s="14">
        <v>44158</v>
      </c>
      <c r="D11" s="15">
        <v>33</v>
      </c>
      <c r="E11" s="13"/>
    </row>
    <row r="12" spans="1:10" ht="16.5" thickTop="1" thickBot="1" x14ac:dyDescent="0.3">
      <c r="A12" s="17" t="s">
        <v>18</v>
      </c>
      <c r="B12" s="18">
        <v>43994</v>
      </c>
      <c r="C12" s="18">
        <v>44054</v>
      </c>
      <c r="D12" s="19">
        <v>39</v>
      </c>
      <c r="E12" s="13"/>
    </row>
    <row r="13" spans="1:10" ht="15.75" thickBot="1" x14ac:dyDescent="0.3">
      <c r="A13" s="17" t="s">
        <v>19</v>
      </c>
      <c r="B13" s="18">
        <v>43909</v>
      </c>
      <c r="C13" s="18">
        <v>43958</v>
      </c>
      <c r="D13" s="19">
        <v>36</v>
      </c>
      <c r="E13" s="13"/>
    </row>
    <row r="14" spans="1:10" ht="15.75" thickBot="1" x14ac:dyDescent="0.3">
      <c r="A14" s="20"/>
      <c r="B14" s="21"/>
      <c r="C14" s="21"/>
      <c r="D14" s="22"/>
      <c r="E14" s="13"/>
    </row>
    <row r="15" spans="1:10" x14ac:dyDescent="0.25">
      <c r="A15" s="45" t="s">
        <v>102</v>
      </c>
      <c r="B15" s="45"/>
      <c r="C15" s="45"/>
      <c r="G15" s="10"/>
    </row>
    <row r="16" spans="1:10" x14ac:dyDescent="0.25">
      <c r="A16" s="33" t="s">
        <v>98</v>
      </c>
      <c r="B16" s="33" t="s">
        <v>96</v>
      </c>
      <c r="C16" s="33" t="s">
        <v>97</v>
      </c>
      <c r="E16" s="10"/>
    </row>
    <row r="17" spans="1:8" ht="120.75" thickBot="1" x14ac:dyDescent="0.3">
      <c r="A17" s="7" t="s">
        <v>24</v>
      </c>
      <c r="B17" s="7" t="s">
        <v>25</v>
      </c>
      <c r="C17" s="7" t="s">
        <v>26</v>
      </c>
      <c r="D17" s="11" t="s">
        <v>99</v>
      </c>
      <c r="F17" s="3"/>
      <c r="G17" s="3"/>
    </row>
    <row r="18" spans="1:8" ht="15.75" thickTop="1" x14ac:dyDescent="0.25">
      <c r="A18" s="9">
        <f>((B18/C18)-1)*100</f>
        <v>2.8846153846153744</v>
      </c>
      <c r="B18" s="26">
        <f>SUM(D5:D6)</f>
        <v>107</v>
      </c>
      <c r="C18" s="8">
        <f>SUM(D7:D8)</f>
        <v>104</v>
      </c>
      <c r="D18" t="s">
        <v>103</v>
      </c>
      <c r="E18" s="12"/>
      <c r="H18" s="4"/>
    </row>
    <row r="19" spans="1:8" x14ac:dyDescent="0.25">
      <c r="A19" s="9">
        <f>((B19/C19)-1)*100</f>
        <v>-1.4492753623188359</v>
      </c>
      <c r="B19" s="26">
        <v>68</v>
      </c>
      <c r="C19" s="8">
        <v>69</v>
      </c>
      <c r="D19" s="5" t="s">
        <v>100</v>
      </c>
      <c r="E19" s="12"/>
      <c r="H19" s="4"/>
    </row>
    <row r="20" spans="1:8" x14ac:dyDescent="0.25">
      <c r="A20" s="35">
        <f>((B20/C20)-1)*100</f>
        <v>14.953271028037385</v>
      </c>
      <c r="B20" s="35">
        <f>D4+D3</f>
        <v>123</v>
      </c>
      <c r="C20">
        <f>D5+D6</f>
        <v>107</v>
      </c>
      <c r="D20" t="s">
        <v>104</v>
      </c>
    </row>
    <row r="21" spans="1:8" x14ac:dyDescent="0.25">
      <c r="A21" s="37"/>
      <c r="B21" s="37"/>
      <c r="C21" s="37"/>
      <c r="D21" t="s">
        <v>105</v>
      </c>
    </row>
  </sheetData>
  <mergeCells count="2">
    <mergeCell ref="A1:D1"/>
    <mergeCell ref="A15:C15"/>
  </mergeCells>
  <printOptions horizontalCentered="1"/>
  <pageMargins left="0.11811023622047245" right="0.31496062992125984" top="0.9448818897637796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P001</vt:lpstr>
      <vt:lpstr>Proyección Días Integración Inf</vt:lpstr>
      <vt:lpstr>'Proyección Días Integración Inf'!Área_de_impresión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2022-10-14T23:33:44Z</cp:lastPrinted>
  <dcterms:created xsi:type="dcterms:W3CDTF">2021-11-03T19:05:38Z</dcterms:created>
  <dcterms:modified xsi:type="dcterms:W3CDTF">2023-01-31T16:13:25Z</dcterms:modified>
</cp:coreProperties>
</file>